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defaultThemeVersion="124226"/>
  <mc:AlternateContent xmlns:mc="http://schemas.openxmlformats.org/markup-compatibility/2006">
    <mc:Choice Requires="x15">
      <x15ac:absPath xmlns:x15ac="http://schemas.microsoft.com/office/spreadsheetml/2010/11/ac" url="D:\存根\资料准备用\01-JCL申请资料清单及样本\JCL申请资料清单及参考样本-2022年10月生用\"/>
    </mc:Choice>
  </mc:AlternateContent>
  <xr:revisionPtr revIDLastSave="0" documentId="13_ncr:1_{73ED311A-DA56-4DCE-BC19-F14C3E6A0DE5}" xr6:coauthVersionLast="47" xr6:coauthVersionMax="47" xr10:uidLastSave="{00000000-0000-0000-0000-000000000000}"/>
  <bookViews>
    <workbookView xWindow="-120" yWindow="-120" windowWidth="29040" windowHeight="15840" xr2:uid="{00000000-000D-0000-FFFF-FFFF00000000}"/>
  </bookViews>
  <sheets>
    <sheet name="A1-入学願書" sheetId="1" r:id="rId1"/>
    <sheet name="A2-履歴書" sheetId="2" r:id="rId2"/>
    <sheet name="B1-経費支弁書" sheetId="3" r:id="rId3"/>
    <sheet name="B2-年収調査票" sheetId="5" r:id="rId4"/>
  </sheets>
  <definedNames>
    <definedName name="_xlnm.Print_Area" localSheetId="0">'A1-入学願書'!$A$1:$AN$61</definedName>
    <definedName name="_xlnm.Print_Area" localSheetId="1">'A2-履歴書'!$A$1:$AN$119</definedName>
    <definedName name="_xlnm.Print_Area" localSheetId="2">'B1-経費支弁書'!$A$1:$AM$54</definedName>
    <definedName name="_xlnm.Print_Area" localSheetId="3">'B2-年収調査票'!$A$1:$AM$49</definedName>
    <definedName name="コース">'A1-入学願書'!$K$35</definedName>
    <definedName name="学生家族構成">'A1-入学願書'!$E$46:$AM$49</definedName>
    <definedName name="学生携帯電話">'A1-入学願書'!$AG$19</definedName>
    <definedName name="学生現住所">'A1-入学願書'!$I$29</definedName>
    <definedName name="学生戸籍地">'A1-入学願書'!$I$26</definedName>
    <definedName name="学生国籍">'A1-入学願書'!$G$19</definedName>
    <definedName name="学生氏名英">'A1-入学願書'!$Z$10</definedName>
    <definedName name="学生氏名旧英">'A1-入学願書'!$Z$13</definedName>
    <definedName name="学生氏名旧中">'A1-入学願書'!$J$13</definedName>
    <definedName name="学生氏名中">'A1-入学願書'!$J$10</definedName>
    <definedName name="学生出生地">'A1-入学願書'!$S$19</definedName>
    <definedName name="学生性別">'B1-経費支弁書'!$AK$12</definedName>
    <definedName name="学生生月">'A1-入学願書'!$M$16</definedName>
    <definedName name="学生生日">'A1-入学願書'!$Q$16</definedName>
    <definedName name="学生生年">'A1-入学願書'!$H$16</definedName>
    <definedName name="学生日能レベル">'A1-入学願書'!$O$38</definedName>
    <definedName name="学生日能点数">'A1-入学願書'!$T$38</definedName>
    <definedName name="期生">'A1-入学願書'!$AP$32</definedName>
    <definedName name="経費支弁者1勤務先所在地">'A2-履歴書'!$K$104</definedName>
    <definedName name="経費支弁者1勤務先電話">'A2-履歴書'!$AG$101</definedName>
    <definedName name="経費支弁者1勤務先名">'A2-履歴書'!$K$101</definedName>
    <definedName name="経費支弁者1携帯">'A2-履歴書'!$AG$98</definedName>
    <definedName name="経費支弁者1現住所">'B1-経費支弁書'!$N$45</definedName>
    <definedName name="経費支弁者1戸籍地">'B1-経費支弁書'!$N$43</definedName>
    <definedName name="経費支弁者1氏名">'A1-入学願書'!$O$51</definedName>
    <definedName name="経費支弁者1職位">'A2-履歴書'!$K$107</definedName>
    <definedName name="経費支弁者1続柄">'A1-入学願書'!$T$54</definedName>
    <definedName name="経費支弁者2勤務先所在地">'A2-履歴書'!$K$105</definedName>
    <definedName name="経費支弁者2勤務先電話">'A2-履歴書'!$AG$102</definedName>
    <definedName name="経費支弁者2勤務先名">'A2-履歴書'!$K$102</definedName>
    <definedName name="経費支弁者2携帯">'A2-履歴書'!$AG$99</definedName>
    <definedName name="経費支弁者2現住所">'B1-経費支弁書'!$N$46</definedName>
    <definedName name="経費支弁者2戸籍地">'B1-経費支弁書'!$N$44</definedName>
    <definedName name="経費支弁者2氏名">'A1-入学願書'!$O$52</definedName>
    <definedName name="経費支弁者2職位">'A2-履歴書'!$K$108</definedName>
    <definedName name="経費支弁者2続柄">'A1-入学願書'!$T$55</definedName>
    <definedName name="申請年">'A1-入学願書'!$V$57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1" l="1"/>
  <c r="B3" i="2" s="1"/>
  <c r="AP35" i="1" l="1"/>
  <c r="Q86" i="2" l="1"/>
  <c r="K86" i="2"/>
  <c r="O35" i="3"/>
  <c r="L35" i="3"/>
  <c r="W35" i="3"/>
  <c r="AP32" i="1" l="1"/>
  <c r="G14" i="3"/>
  <c r="L33" i="2"/>
  <c r="O36" i="3" l="1"/>
  <c r="W36" i="3" s="1"/>
  <c r="V42" i="1"/>
  <c r="AH5" i="1"/>
  <c r="Y42" i="5"/>
  <c r="Y40" i="5"/>
  <c r="AB53" i="3"/>
  <c r="N53" i="3"/>
  <c r="V118" i="2"/>
  <c r="V60" i="1"/>
  <c r="A54" i="2"/>
  <c r="V59" i="1"/>
  <c r="I31" i="1"/>
  <c r="M47" i="3"/>
  <c r="L42" i="3"/>
  <c r="Q27" i="3"/>
  <c r="G64" i="2"/>
  <c r="C50" i="2"/>
  <c r="C58" i="2"/>
  <c r="X33" i="5"/>
  <c r="X31" i="5"/>
  <c r="X29" i="5"/>
  <c r="H33" i="5"/>
  <c r="H31" i="5"/>
  <c r="H29" i="5"/>
  <c r="S49" i="1"/>
  <c r="S48" i="1"/>
  <c r="AJ115" i="2"/>
  <c r="AD115" i="2"/>
  <c r="J10" i="2"/>
  <c r="X20" i="5"/>
  <c r="AU40" i="3"/>
  <c r="AX40" i="3" s="1"/>
  <c r="AU25" i="3"/>
  <c r="AX25" i="3" s="1"/>
  <c r="AT66" i="2"/>
  <c r="P64" i="2" s="1"/>
  <c r="AD47" i="1"/>
  <c r="AD46" i="1"/>
  <c r="S47" i="1"/>
  <c r="S46" i="1"/>
  <c r="AD49" i="1"/>
  <c r="AD48" i="1"/>
  <c r="E47" i="1"/>
  <c r="E46" i="1"/>
  <c r="K99" i="2"/>
  <c r="K98" i="2"/>
  <c r="AL28" i="5"/>
  <c r="V28" i="5"/>
  <c r="X26" i="5"/>
  <c r="AH46" i="5"/>
  <c r="AE46" i="5"/>
  <c r="Z46" i="5"/>
  <c r="H26" i="5"/>
  <c r="X24" i="5"/>
  <c r="H24" i="5"/>
  <c r="X22" i="5"/>
  <c r="H22" i="5"/>
  <c r="X18" i="5"/>
  <c r="H18" i="5"/>
  <c r="Q13" i="5"/>
  <c r="N13" i="5"/>
  <c r="H13" i="5"/>
  <c r="H11" i="5"/>
  <c r="C29" i="3"/>
  <c r="AG49" i="3"/>
  <c r="AG48" i="3"/>
  <c r="N49" i="3"/>
  <c r="N48" i="3"/>
  <c r="AK42" i="3"/>
  <c r="AH42" i="3"/>
  <c r="AC42" i="3"/>
  <c r="AK12" i="3"/>
  <c r="AA13" i="5" s="1"/>
  <c r="AD12" i="3"/>
  <c r="AA12" i="3"/>
  <c r="V12" i="3"/>
  <c r="G12" i="3"/>
  <c r="G10" i="3"/>
  <c r="P111" i="2"/>
  <c r="I19" i="2"/>
  <c r="I16" i="2"/>
  <c r="AB13" i="2"/>
  <c r="Q13" i="2"/>
  <c r="M13" i="2"/>
  <c r="G13" i="2"/>
  <c r="Z10" i="2"/>
  <c r="V115" i="2"/>
  <c r="H20" i="5" l="1"/>
  <c r="B3" i="3"/>
  <c r="B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zhangqiang</author>
  </authors>
  <commentList>
    <comment ref="J10" authorId="0" shapeId="0" xr:uid="{00000000-0006-0000-0100-000001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Z10" authorId="0" shapeId="0" xr:uid="{00000000-0006-0000-0100-000002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G13" authorId="0" shapeId="0" xr:uid="{00000000-0006-0000-0100-000003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M13" authorId="0" shapeId="0" xr:uid="{00000000-0006-0000-0100-000004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Q13" authorId="0" shapeId="0" xr:uid="{00000000-0006-0000-0100-000005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AB13" authorId="0" shapeId="0" xr:uid="{00000000-0006-0000-0100-000006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I16" authorId="0" shapeId="0" xr:uid="{00000000-0006-0000-0100-000007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I19" authorId="0" shapeId="0" xr:uid="{00000000-0006-0000-0100-000008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K98" authorId="0" shapeId="0" xr:uid="{00000000-0006-0000-0100-000009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K99" authorId="0" shapeId="0" xr:uid="{00000000-0006-0000-0100-00000A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V115" authorId="0" shapeId="0" xr:uid="{00000000-0006-0000-0100-00000B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AD115" authorId="0" shapeId="0" xr:uid="{00000000-0006-0000-0100-00000C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AJ115" authorId="0" shapeId="0" xr:uid="{00000000-0006-0000-0100-00000D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zhangqiang</author>
  </authors>
  <commentList>
    <comment ref="G10" authorId="0" shapeId="0" xr:uid="{00000000-0006-0000-0200-000001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G12" authorId="0" shapeId="0" xr:uid="{00000000-0006-0000-0200-000002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V12" authorId="0" shapeId="0" xr:uid="{00000000-0006-0000-0200-000003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AA12" authorId="0" shapeId="0" xr:uid="{00000000-0006-0000-0200-000004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AD12" authorId="0" shapeId="0" xr:uid="{00000000-0006-0000-0200-000005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AK12" authorId="0" shapeId="0" xr:uid="{00000000-0006-0000-0200-000006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G14" authorId="0" shapeId="0" xr:uid="{00000000-0006-0000-0200-000007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AC42" authorId="0" shapeId="0" xr:uid="{00000000-0006-0000-0200-000008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AH42" authorId="0" shapeId="0" xr:uid="{00000000-0006-0000-0200-000009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AK42" authorId="0" shapeId="0" xr:uid="{00000000-0006-0000-0200-00000A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N48" authorId="0" shapeId="0" xr:uid="{00000000-0006-0000-0200-00000B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AG48" authorId="0" shapeId="0" xr:uid="{00000000-0006-0000-0200-00000C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在A2表格中填入。</t>
        </r>
      </text>
    </comment>
    <comment ref="N49" authorId="0" shapeId="0" xr:uid="{00000000-0006-0000-0200-00000D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AG49" authorId="0" shapeId="0" xr:uid="{00000000-0006-0000-0200-00000E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在A2表格中填入。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zhangqiang</author>
  </authors>
  <commentList>
    <comment ref="H11" authorId="0" shapeId="0" xr:uid="{00000000-0006-0000-0300-000001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H13" authorId="0" shapeId="0" xr:uid="{00000000-0006-0000-0300-000002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N13" authorId="0" shapeId="0" xr:uid="{00000000-0006-0000-0300-000003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Q13" authorId="0" shapeId="0" xr:uid="{00000000-0006-0000-0300-000004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AA13" authorId="0" shapeId="0" xr:uid="{00000000-0006-0000-0300-000005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H18" authorId="0" shapeId="0" xr:uid="{00000000-0006-0000-0300-000006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X18" authorId="0" shapeId="0" xr:uid="{00000000-0006-0000-0300-000007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H22" authorId="0" shapeId="0" xr:uid="{00000000-0006-0000-0300-000008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在A2表格中填入。</t>
        </r>
      </text>
    </comment>
    <comment ref="X22" authorId="0" shapeId="0" xr:uid="{00000000-0006-0000-0300-000009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在A2表格中填入。</t>
        </r>
      </text>
    </comment>
    <comment ref="H24" authorId="0" shapeId="0" xr:uid="{00000000-0006-0000-0300-00000A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在A2表格中填入。</t>
        </r>
      </text>
    </comment>
    <comment ref="X24" authorId="0" shapeId="0" xr:uid="{00000000-0006-0000-0300-00000B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在A2表格中填入。</t>
        </r>
      </text>
    </comment>
    <comment ref="H26" authorId="0" shapeId="0" xr:uid="{00000000-0006-0000-0300-00000C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在A2表格中填入。</t>
        </r>
      </text>
    </comment>
    <comment ref="X26" authorId="0" shapeId="0" xr:uid="{00000000-0006-0000-0300-00000D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在A2表格中填入。</t>
        </r>
      </text>
    </comment>
    <comment ref="H29" authorId="0" shapeId="0" xr:uid="{00000000-0006-0000-0300-00000E000000}">
      <text>
        <r>
          <rPr>
            <b/>
            <sz val="9"/>
            <color indexed="81"/>
            <rFont val="ＭＳ Ｐゴシック"/>
            <family val="3"/>
            <charset val="128"/>
          </rPr>
          <t xml:space="preserve">JCL:
</t>
        </r>
        <r>
          <rPr>
            <b/>
            <sz val="9"/>
            <color indexed="81"/>
            <rFont val="FangSong"/>
            <family val="3"/>
            <charset val="134"/>
          </rPr>
          <t>请在A1表格中输入申请日。</t>
        </r>
        <r>
          <rPr>
            <sz val="9"/>
            <color indexed="81"/>
            <rFont val="ＭＳ Ｐゴシック"/>
            <family val="3"/>
            <charset val="128"/>
          </rPr>
          <t xml:space="preserve">
</t>
        </r>
      </text>
    </comment>
    <comment ref="Z46" authorId="0" shapeId="0" xr:uid="{00000000-0006-0000-0300-00000F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在A1表格中填入。</t>
        </r>
      </text>
    </comment>
    <comment ref="AE46" authorId="0" shapeId="0" xr:uid="{00000000-0006-0000-0300-000010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在A2表格中填入。</t>
        </r>
      </text>
    </comment>
    <comment ref="AH46" authorId="0" shapeId="0" xr:uid="{00000000-0006-0000-0300-000011000000}">
      <text>
        <r>
          <rPr>
            <b/>
            <sz val="9"/>
            <color indexed="81"/>
            <rFont val="ＭＳ Ｐゴシック"/>
            <family val="3"/>
            <charset val="128"/>
          </rPr>
          <t xml:space="preserve">JCL：
</t>
        </r>
        <r>
          <rPr>
            <b/>
            <sz val="9"/>
            <color indexed="81"/>
            <rFont val="FangSong"/>
            <family val="3"/>
          </rPr>
          <t>请</t>
        </r>
        <r>
          <rPr>
            <b/>
            <sz val="9"/>
            <color indexed="81"/>
            <rFont val="ＭＳ Ｐゴシック"/>
            <family val="3"/>
            <charset val="128"/>
          </rPr>
          <t>在A2表格中填入。</t>
        </r>
      </text>
    </comment>
  </commentList>
</comments>
</file>

<file path=xl/sharedStrings.xml><?xml version="1.0" encoding="utf-8"?>
<sst xmlns="http://schemas.openxmlformats.org/spreadsheetml/2006/main" count="449" uniqueCount="311">
  <si>
    <t>Application For Admission</t>
    <phoneticPr fontId="1"/>
  </si>
  <si>
    <t>入　学　願　書</t>
    <phoneticPr fontId="1"/>
  </si>
  <si>
    <t>年</t>
    <rPh sb="0" eb="1">
      <t>ネン</t>
    </rPh>
    <phoneticPr fontId="1"/>
  </si>
  <si>
    <t>月</t>
    <rPh sb="0" eb="1">
      <t>ガツ</t>
    </rPh>
    <phoneticPr fontId="1"/>
  </si>
  <si>
    <t>日</t>
    <rPh sb="0" eb="1">
      <t>ニチ</t>
    </rPh>
    <phoneticPr fontId="1"/>
  </si>
  <si>
    <t>□</t>
  </si>
  <si>
    <t>1月期生</t>
    <rPh sb="1" eb="2">
      <t>ガツ</t>
    </rPh>
    <rPh sb="2" eb="4">
      <t>キセイ</t>
    </rPh>
    <phoneticPr fontId="1"/>
  </si>
  <si>
    <t>4月期生</t>
    <rPh sb="1" eb="2">
      <t>ガツ</t>
    </rPh>
    <rPh sb="2" eb="4">
      <t>キセイ</t>
    </rPh>
    <phoneticPr fontId="1"/>
  </si>
  <si>
    <t>有</t>
    <rPh sb="0" eb="1">
      <t>アリ</t>
    </rPh>
    <phoneticPr fontId="1"/>
  </si>
  <si>
    <t>無</t>
    <rPh sb="0" eb="1">
      <t>ナ</t>
    </rPh>
    <phoneticPr fontId="1"/>
  </si>
  <si>
    <t>・</t>
    <phoneticPr fontId="1"/>
  </si>
  <si>
    <t>・</t>
    <phoneticPr fontId="1"/>
  </si>
  <si>
    <t>続柄</t>
    <rPh sb="0" eb="2">
      <t>ゾクガラ</t>
    </rPh>
    <phoneticPr fontId="1"/>
  </si>
  <si>
    <t>氏名</t>
    <rPh sb="0" eb="2">
      <t>シメイ</t>
    </rPh>
    <phoneticPr fontId="1"/>
  </si>
  <si>
    <t>性別</t>
    <rPh sb="0" eb="2">
      <t>セイベツ</t>
    </rPh>
    <phoneticPr fontId="1"/>
  </si>
  <si>
    <t>生年月日</t>
    <rPh sb="0" eb="4">
      <t>セイネンガッピ</t>
    </rPh>
    <phoneticPr fontId="1"/>
  </si>
  <si>
    <t>国籍</t>
    <rPh sb="0" eb="2">
      <t>コクセキ</t>
    </rPh>
    <phoneticPr fontId="1"/>
  </si>
  <si>
    <t>経費支弁者</t>
    <rPh sb="0" eb="5">
      <t>ケイヒシベンシャ</t>
    </rPh>
    <phoneticPr fontId="1"/>
  </si>
  <si>
    <t>㊞</t>
    <phoneticPr fontId="1"/>
  </si>
  <si>
    <t>7月期生</t>
    <rPh sb="1" eb="2">
      <t>ガツ</t>
    </rPh>
    <rPh sb="2" eb="4">
      <t>キセイ</t>
    </rPh>
    <phoneticPr fontId="1"/>
  </si>
  <si>
    <t>10月期生</t>
    <phoneticPr fontId="1"/>
  </si>
  <si>
    <t>履　歴　書</t>
    <rPh sb="0" eb="1">
      <t>クツ</t>
    </rPh>
    <rPh sb="2" eb="3">
      <t>レキ</t>
    </rPh>
    <phoneticPr fontId="1"/>
  </si>
  <si>
    <t>①</t>
    <phoneticPr fontId="1"/>
  </si>
  <si>
    <t>②</t>
    <phoneticPr fontId="1"/>
  </si>
  <si>
    <t>③</t>
    <phoneticPr fontId="1"/>
  </si>
  <si>
    <t>④</t>
    <phoneticPr fontId="1"/>
  </si>
  <si>
    <t>⑤</t>
    <phoneticPr fontId="1"/>
  </si>
  <si>
    <t>⑥</t>
    <phoneticPr fontId="1"/>
  </si>
  <si>
    <t>所在地</t>
    <rPh sb="0" eb="3">
      <t>ショザイチ</t>
    </rPh>
    <phoneticPr fontId="1"/>
  </si>
  <si>
    <t>入学年月</t>
    <rPh sb="0" eb="2">
      <t>ニュウガク</t>
    </rPh>
    <rPh sb="2" eb="3">
      <t>ネン</t>
    </rPh>
    <rPh sb="3" eb="4">
      <t>ガツ</t>
    </rPh>
    <phoneticPr fontId="1"/>
  </si>
  <si>
    <t>卒業（見込）年月</t>
    <rPh sb="0" eb="2">
      <t>ソツギョウ</t>
    </rPh>
    <rPh sb="3" eb="5">
      <t>ミコミ</t>
    </rPh>
    <rPh sb="6" eb="8">
      <t>ネンガツ</t>
    </rPh>
    <phoneticPr fontId="1"/>
  </si>
  <si>
    <t>勤務先名</t>
    <rPh sb="0" eb="3">
      <t>キンムサキ</t>
    </rPh>
    <rPh sb="3" eb="4">
      <t>メイ</t>
    </rPh>
    <phoneticPr fontId="1"/>
  </si>
  <si>
    <t>Year</t>
    <phoneticPr fontId="1"/>
  </si>
  <si>
    <t>Month</t>
    <phoneticPr fontId="1"/>
  </si>
  <si>
    <t>Day</t>
    <phoneticPr fontId="1"/>
  </si>
  <si>
    <t>Sex</t>
    <phoneticPr fontId="1"/>
  </si>
  <si>
    <t>Male</t>
    <phoneticPr fontId="1"/>
  </si>
  <si>
    <t>Female</t>
    <phoneticPr fontId="1"/>
  </si>
  <si>
    <t>男</t>
    <phoneticPr fontId="1"/>
  </si>
  <si>
    <t xml:space="preserve"> 女</t>
    <phoneticPr fontId="1"/>
  </si>
  <si>
    <t>出生地</t>
    <rPh sb="0" eb="3">
      <t>シュッセイチ</t>
    </rPh>
    <phoneticPr fontId="1"/>
  </si>
  <si>
    <t>氏名（漢字）</t>
    <rPh sb="0" eb="2">
      <t>シメイ</t>
    </rPh>
    <rPh sb="3" eb="5">
      <t>カンジ</t>
    </rPh>
    <phoneticPr fontId="1"/>
  </si>
  <si>
    <t>氏名（ローマ字）</t>
    <rPh sb="0" eb="2">
      <t>シメイ</t>
    </rPh>
    <rPh sb="6" eb="7">
      <t>ジ</t>
    </rPh>
    <phoneticPr fontId="1"/>
  </si>
  <si>
    <t>旧名（漢字）</t>
    <rPh sb="0" eb="2">
      <t>キュウメイ</t>
    </rPh>
    <phoneticPr fontId="1"/>
  </si>
  <si>
    <t>携帯電話</t>
  </si>
  <si>
    <t>入学時期</t>
    <rPh sb="0" eb="2">
      <t>ニュウガク</t>
    </rPh>
    <rPh sb="2" eb="4">
      <t>ジキ</t>
    </rPh>
    <phoneticPr fontId="1"/>
  </si>
  <si>
    <t>Yes</t>
    <phoneticPr fontId="1"/>
  </si>
  <si>
    <t>No</t>
    <phoneticPr fontId="1"/>
  </si>
  <si>
    <t>Month</t>
    <phoneticPr fontId="1"/>
  </si>
  <si>
    <t>備考</t>
    <rPh sb="0" eb="2">
      <t>ビコウ</t>
    </rPh>
    <phoneticPr fontId="1"/>
  </si>
  <si>
    <t>旧名</t>
    <rPh sb="0" eb="2">
      <t>キュウメイ</t>
    </rPh>
    <phoneticPr fontId="1"/>
  </si>
  <si>
    <t>Relationship</t>
    <phoneticPr fontId="1"/>
  </si>
  <si>
    <t>Date of birth</t>
    <phoneticPr fontId="1"/>
  </si>
  <si>
    <t>氏名 （旧名）</t>
    <rPh sb="0" eb="2">
      <t>シメイ</t>
    </rPh>
    <rPh sb="4" eb="6">
      <t>キュウメイ</t>
    </rPh>
    <phoneticPr fontId="1"/>
  </si>
  <si>
    <t>申請日</t>
    <rPh sb="0" eb="2">
      <t>シンセイ</t>
    </rPh>
    <rPh sb="2" eb="3">
      <t>ビ</t>
    </rPh>
    <phoneticPr fontId="1"/>
  </si>
  <si>
    <t>本人署名</t>
    <phoneticPr fontId="1"/>
  </si>
  <si>
    <t>Name</t>
    <phoneticPr fontId="1"/>
  </si>
  <si>
    <t>Relationship</t>
    <phoneticPr fontId="1"/>
  </si>
  <si>
    <t>Day</t>
    <phoneticPr fontId="1"/>
  </si>
  <si>
    <t>Year</t>
    <phoneticPr fontId="1"/>
  </si>
  <si>
    <t>Signature</t>
    <phoneticPr fontId="1"/>
  </si>
  <si>
    <t>続柄（申請者との関係）</t>
    <rPh sb="0" eb="2">
      <t>ゾクガラ</t>
    </rPh>
    <rPh sb="3" eb="6">
      <t>シンセイシャ</t>
    </rPh>
    <rPh sb="8" eb="10">
      <t>カンケイ</t>
    </rPh>
    <phoneticPr fontId="1"/>
  </si>
  <si>
    <t>①</t>
    <phoneticPr fontId="1"/>
  </si>
  <si>
    <t>②</t>
    <phoneticPr fontId="1"/>
  </si>
  <si>
    <t>Personal Information</t>
    <phoneticPr fontId="1"/>
  </si>
  <si>
    <t>Address</t>
    <phoneticPr fontId="1"/>
  </si>
  <si>
    <t>学校名</t>
    <phoneticPr fontId="1"/>
  </si>
  <si>
    <t>①</t>
    <phoneticPr fontId="1"/>
  </si>
  <si>
    <t>②</t>
    <phoneticPr fontId="1"/>
  </si>
  <si>
    <t>回数</t>
    <rPh sb="0" eb="2">
      <t>カイスウ</t>
    </rPh>
    <phoneticPr fontId="1"/>
  </si>
  <si>
    <t>回</t>
    <rPh sb="0" eb="1">
      <t>カイ</t>
    </rPh>
    <phoneticPr fontId="1"/>
  </si>
  <si>
    <t>Time(s)</t>
    <phoneticPr fontId="1"/>
  </si>
  <si>
    <t>Entrance Y/M</t>
    <phoneticPr fontId="1"/>
  </si>
  <si>
    <t>(Expected)Graduation Y/M</t>
    <phoneticPr fontId="1"/>
  </si>
  <si>
    <t>日本出入国歴</t>
    <rPh sb="0" eb="2">
      <t>ニホン</t>
    </rPh>
    <rPh sb="2" eb="4">
      <t>シュツニュウ</t>
    </rPh>
    <rPh sb="4" eb="5">
      <t>コク</t>
    </rPh>
    <rPh sb="5" eb="6">
      <t>レキ</t>
    </rPh>
    <phoneticPr fontId="1"/>
  </si>
  <si>
    <t>入国年月日</t>
    <rPh sb="0" eb="2">
      <t>ニュウコク</t>
    </rPh>
    <rPh sb="2" eb="3">
      <t>ネン</t>
    </rPh>
    <rPh sb="3" eb="4">
      <t>ガツ</t>
    </rPh>
    <rPh sb="4" eb="5">
      <t>ビ</t>
    </rPh>
    <phoneticPr fontId="1"/>
  </si>
  <si>
    <t>出国年月日</t>
    <rPh sb="0" eb="1">
      <t>デ</t>
    </rPh>
    <rPh sb="1" eb="2">
      <t>コク</t>
    </rPh>
    <rPh sb="2" eb="3">
      <t>ネン</t>
    </rPh>
    <rPh sb="3" eb="4">
      <t>ガツ</t>
    </rPh>
    <rPh sb="4" eb="5">
      <t>ビ</t>
    </rPh>
    <phoneticPr fontId="1"/>
  </si>
  <si>
    <t>在留資格</t>
    <rPh sb="0" eb="2">
      <t>ザイリュウ</t>
    </rPh>
    <rPh sb="2" eb="4">
      <t>シカク</t>
    </rPh>
    <phoneticPr fontId="1"/>
  </si>
  <si>
    <t>入国目的</t>
    <rPh sb="0" eb="2">
      <t>ニュウコク</t>
    </rPh>
    <rPh sb="2" eb="4">
      <t>モクテキ</t>
    </rPh>
    <phoneticPr fontId="1"/>
  </si>
  <si>
    <t>Entry Y/M/D</t>
    <phoneticPr fontId="1"/>
  </si>
  <si>
    <t>Departure Y/M/D</t>
    <phoneticPr fontId="1"/>
  </si>
  <si>
    <t>「在留資格認定証明書」の申請歴</t>
    <rPh sb="1" eb="10">
      <t>ザイリュウシカクニンテイショウメイショ</t>
    </rPh>
    <rPh sb="12" eb="15">
      <t>シンセイレキ</t>
    </rPh>
    <phoneticPr fontId="1"/>
  </si>
  <si>
    <t>Your plan after graduation</t>
    <phoneticPr fontId="1"/>
  </si>
  <si>
    <t>Enter university</t>
    <phoneticPr fontId="1"/>
  </si>
  <si>
    <t>Enter graduate school</t>
    <phoneticPr fontId="1"/>
  </si>
  <si>
    <t>Take a job</t>
    <phoneticPr fontId="1"/>
  </si>
  <si>
    <t>Return to home country</t>
    <phoneticPr fontId="1"/>
  </si>
  <si>
    <t>Others</t>
    <phoneticPr fontId="1"/>
  </si>
  <si>
    <t>Others</t>
    <phoneticPr fontId="1"/>
  </si>
  <si>
    <t>Guarantor</t>
    <phoneticPr fontId="1"/>
  </si>
  <si>
    <t>Guarantor</t>
    <phoneticPr fontId="1"/>
  </si>
  <si>
    <t>留学理由</t>
    <rPh sb="0" eb="2">
      <t>リュウガク</t>
    </rPh>
    <rPh sb="2" eb="4">
      <t>リユウ</t>
    </rPh>
    <phoneticPr fontId="1"/>
  </si>
  <si>
    <t>本校卒業後の予定</t>
    <rPh sb="0" eb="2">
      <t>ホンコウ</t>
    </rPh>
    <rPh sb="2" eb="4">
      <t>ソツギョウ</t>
    </rPh>
    <rPh sb="4" eb="5">
      <t>ゴ</t>
    </rPh>
    <rPh sb="6" eb="8">
      <t>ヨテイ</t>
    </rPh>
    <phoneticPr fontId="1"/>
  </si>
  <si>
    <t>大学進学</t>
    <rPh sb="0" eb="2">
      <t>ダイガク</t>
    </rPh>
    <rPh sb="2" eb="4">
      <t>シンガク</t>
    </rPh>
    <phoneticPr fontId="1"/>
  </si>
  <si>
    <t>大学院進学</t>
    <rPh sb="0" eb="3">
      <t>ダイガクイン</t>
    </rPh>
    <rPh sb="3" eb="5">
      <t>シンガク</t>
    </rPh>
    <phoneticPr fontId="1"/>
  </si>
  <si>
    <t>就職</t>
    <rPh sb="0" eb="2">
      <t>シュウショク</t>
    </rPh>
    <phoneticPr fontId="1"/>
  </si>
  <si>
    <t>帰国</t>
    <rPh sb="0" eb="2">
      <t>キコク</t>
    </rPh>
    <phoneticPr fontId="1"/>
  </si>
  <si>
    <t>その他</t>
    <rPh sb="2" eb="3">
      <t>タ</t>
    </rPh>
    <phoneticPr fontId="1"/>
  </si>
  <si>
    <t>進学希望先学校名</t>
    <rPh sb="0" eb="2">
      <t>シンガク</t>
    </rPh>
    <rPh sb="2" eb="4">
      <t>キボウ</t>
    </rPh>
    <rPh sb="4" eb="5">
      <t>サキ</t>
    </rPh>
    <rPh sb="5" eb="8">
      <t>ガッコウメイ</t>
    </rPh>
    <phoneticPr fontId="1"/>
  </si>
  <si>
    <t>希望科目/専攻</t>
    <rPh sb="0" eb="2">
      <t>キボウ</t>
    </rPh>
    <rPh sb="2" eb="4">
      <t>カモク</t>
    </rPh>
    <rPh sb="5" eb="7">
      <t>センコウ</t>
    </rPh>
    <phoneticPr fontId="1"/>
  </si>
  <si>
    <t>事業内容</t>
    <rPh sb="0" eb="2">
      <t>ジギョウ</t>
    </rPh>
    <rPh sb="2" eb="4">
      <t>ナイヨウ</t>
    </rPh>
    <phoneticPr fontId="1"/>
  </si>
  <si>
    <t>就職予定先名</t>
    <rPh sb="0" eb="2">
      <t>シュウショク</t>
    </rPh>
    <rPh sb="2" eb="4">
      <t>ヨテイ</t>
    </rPh>
    <rPh sb="4" eb="5">
      <t>サキ</t>
    </rPh>
    <rPh sb="5" eb="6">
      <t>メイ</t>
    </rPh>
    <phoneticPr fontId="1"/>
  </si>
  <si>
    <t>その他（ある場合具体的に書いてください）</t>
    <rPh sb="2" eb="3">
      <t>タ</t>
    </rPh>
    <rPh sb="6" eb="8">
      <t>バアイ</t>
    </rPh>
    <rPh sb="8" eb="11">
      <t>グタイテキ</t>
    </rPh>
    <rPh sb="12" eb="13">
      <t>カ</t>
    </rPh>
    <phoneticPr fontId="1"/>
  </si>
  <si>
    <t>経費支弁者氏名</t>
    <rPh sb="0" eb="4">
      <t>ケイヒシベン</t>
    </rPh>
    <rPh sb="4" eb="5">
      <t>シャ</t>
    </rPh>
    <rPh sb="5" eb="7">
      <t>シメイ</t>
    </rPh>
    <phoneticPr fontId="1"/>
  </si>
  <si>
    <t>勤務先名</t>
    <rPh sb="0" eb="4">
      <t>キンムサキメイ</t>
    </rPh>
    <phoneticPr fontId="1"/>
  </si>
  <si>
    <t>勤務先電話番号</t>
    <rPh sb="0" eb="5">
      <t>キンムサキデンワ</t>
    </rPh>
    <rPh sb="5" eb="7">
      <t>バンゴウ</t>
    </rPh>
    <phoneticPr fontId="1"/>
  </si>
  <si>
    <t>携帯電話番号</t>
    <rPh sb="4" eb="6">
      <t>バンゴウ</t>
    </rPh>
    <phoneticPr fontId="1"/>
  </si>
  <si>
    <t>勤務先所在地</t>
    <rPh sb="0" eb="3">
      <t>キンムサキ</t>
    </rPh>
    <rPh sb="3" eb="6">
      <t>ショザイチ</t>
    </rPh>
    <phoneticPr fontId="1"/>
  </si>
  <si>
    <t>職位</t>
    <rPh sb="0" eb="2">
      <t>ショクイ</t>
    </rPh>
    <phoneticPr fontId="1"/>
  </si>
  <si>
    <t>Company name</t>
    <phoneticPr fontId="1"/>
  </si>
  <si>
    <t>Company address</t>
    <phoneticPr fontId="1"/>
  </si>
  <si>
    <t>Position</t>
    <phoneticPr fontId="1"/>
  </si>
  <si>
    <t>以上のことは総て真実であり、私は</t>
    <rPh sb="0" eb="2">
      <t>イジョウ</t>
    </rPh>
    <rPh sb="6" eb="7">
      <t>スベ</t>
    </rPh>
    <rPh sb="8" eb="10">
      <t>シンジツ</t>
    </rPh>
    <rPh sb="14" eb="15">
      <t>ワタシ</t>
    </rPh>
    <phoneticPr fontId="1"/>
  </si>
  <si>
    <t>が直筆したものです。</t>
    <rPh sb="1" eb="2">
      <t>チョク</t>
    </rPh>
    <rPh sb="2" eb="3">
      <t>ヒツ</t>
    </rPh>
    <phoneticPr fontId="1"/>
  </si>
  <si>
    <t xml:space="preserve">       </t>
    <phoneticPr fontId="1"/>
  </si>
  <si>
    <t>作成年月日</t>
    <rPh sb="0" eb="5">
      <t>サクセイネンガッピ</t>
    </rPh>
    <phoneticPr fontId="1"/>
  </si>
  <si>
    <t>年</t>
    <rPh sb="0" eb="1">
      <t>ネン</t>
    </rPh>
    <phoneticPr fontId="1"/>
  </si>
  <si>
    <t>月</t>
    <rPh sb="0" eb="1">
      <t>ガツ</t>
    </rPh>
    <phoneticPr fontId="1"/>
  </si>
  <si>
    <t>日</t>
    <rPh sb="0" eb="1">
      <t>ニチ</t>
    </rPh>
    <phoneticPr fontId="1"/>
  </si>
  <si>
    <t>本人署名</t>
    <phoneticPr fontId="1"/>
  </si>
  <si>
    <t>①</t>
    <phoneticPr fontId="1"/>
  </si>
  <si>
    <t>②</t>
    <phoneticPr fontId="1"/>
  </si>
  <si>
    <t>②</t>
    <phoneticPr fontId="1"/>
  </si>
  <si>
    <t>②</t>
    <phoneticPr fontId="1"/>
  </si>
  <si>
    <t>①</t>
    <phoneticPr fontId="1"/>
  </si>
  <si>
    <t>①</t>
    <phoneticPr fontId="1"/>
  </si>
  <si>
    <t>②</t>
    <phoneticPr fontId="1"/>
  </si>
  <si>
    <t>①</t>
    <phoneticPr fontId="1"/>
  </si>
  <si>
    <t>②</t>
    <phoneticPr fontId="1"/>
  </si>
  <si>
    <t>③</t>
    <phoneticPr fontId="1"/>
  </si>
  <si>
    <t>学費・生活費支弁書</t>
    <rPh sb="0" eb="2">
      <t>ガクヒ</t>
    </rPh>
    <rPh sb="3" eb="5">
      <t>セイカツ</t>
    </rPh>
    <rPh sb="6" eb="9">
      <t>シベンショ</t>
    </rPh>
    <phoneticPr fontId="1"/>
  </si>
  <si>
    <t>日本国法務大臣　　殿</t>
    <rPh sb="0" eb="2">
      <t>ニホン</t>
    </rPh>
    <rPh sb="2" eb="3">
      <t>コク</t>
    </rPh>
    <rPh sb="3" eb="5">
      <t>ホウム</t>
    </rPh>
    <rPh sb="5" eb="7">
      <t>ダイジン</t>
    </rPh>
    <rPh sb="9" eb="10">
      <t>ドノ</t>
    </rPh>
    <phoneticPr fontId="1"/>
  </si>
  <si>
    <t>国籍</t>
    <rPh sb="0" eb="2">
      <t>コクセキ</t>
    </rPh>
    <phoneticPr fontId="1"/>
  </si>
  <si>
    <t>氏名</t>
    <rPh sb="0" eb="2">
      <t>シメイ</t>
    </rPh>
    <phoneticPr fontId="1"/>
  </si>
  <si>
    <t>日生</t>
    <rPh sb="0" eb="1">
      <t>ニチ</t>
    </rPh>
    <rPh sb="1" eb="2">
      <t>セイ</t>
    </rPh>
    <phoneticPr fontId="1"/>
  </si>
  <si>
    <t>①</t>
    <phoneticPr fontId="1"/>
  </si>
  <si>
    <t>②</t>
    <phoneticPr fontId="1"/>
  </si>
  <si>
    <t>生活費</t>
    <phoneticPr fontId="1"/>
  </si>
  <si>
    <t>③</t>
    <phoneticPr fontId="1"/>
  </si>
  <si>
    <t>支弁方法（送金・振込み等支弁方法を具体的に書いて下さい）</t>
    <phoneticPr fontId="1"/>
  </si>
  <si>
    <t>記</t>
    <phoneticPr fontId="1"/>
  </si>
  <si>
    <t>は、上記者の日本国滞在について、下記のとおり支弁することを証</t>
    <phoneticPr fontId="1"/>
  </si>
  <si>
    <t>②</t>
    <phoneticPr fontId="1"/>
  </si>
  <si>
    <t>旧名（ローマ字）</t>
    <rPh sb="6" eb="7">
      <t>ジ</t>
    </rPh>
    <phoneticPr fontId="1"/>
  </si>
  <si>
    <t>　　私は、この度上記の者が日本国（入国した場合・在留中）の学費及び生活費の支弁者になりましたので、下記の通り支弁の引受け経費を説明するとともに支弁について証明します。</t>
    <phoneticPr fontId="1"/>
  </si>
  <si>
    <r>
      <t>　私</t>
    </r>
    <r>
      <rPr>
        <u/>
        <sz val="11"/>
        <rFont val="ＭＳ Ｐ明朝"/>
        <family val="1"/>
        <charset val="128"/>
      </rPr>
      <t/>
    </r>
    <phoneticPr fontId="1"/>
  </si>
  <si>
    <t>明します。また、上記の者が在留期間更新許可申請の際には、送金証明書又は本人名義の預金通帳（送金事実、経費支弁事実が記載されたもの）の写し等で、生活費等の支弁事実を明らかにする書類を提出します。</t>
    <phoneticPr fontId="1"/>
  </si>
  <si>
    <t>学 　費</t>
    <phoneticPr fontId="1"/>
  </si>
  <si>
    <t>毎　月</t>
    <phoneticPr fontId="1"/>
  </si>
  <si>
    <t>日本円</t>
    <rPh sb="0" eb="3">
      <t>ニホンエン</t>
    </rPh>
    <phoneticPr fontId="1"/>
  </si>
  <si>
    <t>経費支弁者</t>
    <rPh sb="0" eb="4">
      <t>ケイヒシベン</t>
    </rPh>
    <rPh sb="4" eb="5">
      <t>シャ</t>
    </rPh>
    <phoneticPr fontId="1"/>
  </si>
  <si>
    <t>㊞</t>
    <phoneticPr fontId="1"/>
  </si>
  <si>
    <t>現住所</t>
    <rPh sb="0" eb="3">
      <t>ゲンジュウショ</t>
    </rPh>
    <phoneticPr fontId="1"/>
  </si>
  <si>
    <t>続柄</t>
    <rPh sb="0" eb="2">
      <t>ゾクガラ</t>
    </rPh>
    <phoneticPr fontId="1"/>
  </si>
  <si>
    <t>（申請者との関係）</t>
    <phoneticPr fontId="1"/>
  </si>
  <si>
    <t>氏名</t>
    <phoneticPr fontId="1"/>
  </si>
  <si>
    <t>（署名）</t>
    <phoneticPr fontId="1"/>
  </si>
  <si>
    <t>①</t>
    <phoneticPr fontId="1"/>
  </si>
  <si>
    <t>②</t>
    <phoneticPr fontId="1"/>
  </si>
  <si>
    <t>経費支弁者年収調査票</t>
    <rPh sb="0" eb="2">
      <t>ケイヒ</t>
    </rPh>
    <rPh sb="2" eb="5">
      <t>シベンシャ</t>
    </rPh>
    <rPh sb="5" eb="7">
      <t>ネンシュウ</t>
    </rPh>
    <rPh sb="7" eb="10">
      <t>チョウサヒョウ</t>
    </rPh>
    <phoneticPr fontId="1"/>
  </si>
  <si>
    <t>申請者氏名</t>
    <rPh sb="0" eb="2">
      <t>シンセイ</t>
    </rPh>
    <rPh sb="2" eb="3">
      <t>シャ</t>
    </rPh>
    <rPh sb="3" eb="5">
      <t>シメイ</t>
    </rPh>
    <phoneticPr fontId="1"/>
  </si>
  <si>
    <t>日</t>
    <rPh sb="0" eb="1">
      <t>ビ</t>
    </rPh>
    <phoneticPr fontId="1"/>
  </si>
  <si>
    <t>第一経費支弁者</t>
    <rPh sb="0" eb="2">
      <t>ダイイチ</t>
    </rPh>
    <rPh sb="2" eb="7">
      <t>ケイヒシベンシャ</t>
    </rPh>
    <phoneticPr fontId="1"/>
  </si>
  <si>
    <t>第二経費支弁者</t>
    <rPh sb="1" eb="2">
      <t>ニ</t>
    </rPh>
    <phoneticPr fontId="1"/>
  </si>
  <si>
    <t>過去三年年収</t>
    <rPh sb="0" eb="2">
      <t>カコ</t>
    </rPh>
    <rPh sb="2" eb="3">
      <t>ミ</t>
    </rPh>
    <rPh sb="3" eb="4">
      <t>トシ</t>
    </rPh>
    <rPh sb="4" eb="6">
      <t>ネンシュウ</t>
    </rPh>
    <phoneticPr fontId="1"/>
  </si>
  <si>
    <t>年度</t>
    <rPh sb="0" eb="2">
      <t>ネンド</t>
    </rPh>
    <phoneticPr fontId="1"/>
  </si>
  <si>
    <t>金額</t>
    <rPh sb="0" eb="2">
      <t>キンガク</t>
    </rPh>
    <phoneticPr fontId="1"/>
  </si>
  <si>
    <t>税前収入</t>
    <rPh sb="0" eb="1">
      <t>ゼイ</t>
    </rPh>
    <rPh sb="1" eb="2">
      <t>マエ</t>
    </rPh>
    <rPh sb="2" eb="4">
      <t>シュウニュウ</t>
    </rPh>
    <phoneticPr fontId="1"/>
  </si>
  <si>
    <t>税後収入</t>
    <rPh sb="0" eb="1">
      <t>ゼイ</t>
    </rPh>
    <rPh sb="1" eb="2">
      <t>ウシ</t>
    </rPh>
    <rPh sb="2" eb="4">
      <t>シュウニュウ</t>
    </rPh>
    <phoneticPr fontId="1"/>
  </si>
  <si>
    <t>　上述の内容は全て真実であります。</t>
    <rPh sb="1" eb="2">
      <t>ウエ</t>
    </rPh>
    <rPh sb="2" eb="3">
      <t>ノ</t>
    </rPh>
    <rPh sb="4" eb="6">
      <t>ナイヨウ</t>
    </rPh>
    <rPh sb="7" eb="8">
      <t>スベ</t>
    </rPh>
    <rPh sb="9" eb="11">
      <t>シンジツ</t>
    </rPh>
    <phoneticPr fontId="1"/>
  </si>
  <si>
    <t>署名</t>
    <phoneticPr fontId="1"/>
  </si>
  <si>
    <t>「有」を選択した場合</t>
    <rPh sb="1" eb="2">
      <t>アリ</t>
    </rPh>
    <rPh sb="4" eb="6">
      <t>センタク</t>
    </rPh>
    <rPh sb="8" eb="10">
      <t>バアイ</t>
    </rPh>
    <phoneticPr fontId="1"/>
  </si>
  <si>
    <t>Sex</t>
    <phoneticPr fontId="1"/>
  </si>
  <si>
    <t>（</t>
    <phoneticPr fontId="1"/>
  </si>
  <si>
    <t>）</t>
    <phoneticPr fontId="1"/>
  </si>
  <si>
    <t>留学理由书写作提示</t>
    <phoneticPr fontId="0"/>
  </si>
  <si>
    <t>例如：姓名、学校出身、专业、预计毕业时间等。</t>
    <phoneticPr fontId="0"/>
  </si>
  <si>
    <t>当前字数：</t>
    <phoneticPr fontId="0"/>
  </si>
  <si>
    <t>（1）喜欢日本的契机、对日本的认识等。</t>
    <phoneticPr fontId="0"/>
  </si>
  <si>
    <t>（2）大学生可结合自身专业说明该领域日本的研究情况。</t>
    <phoneticPr fontId="0"/>
  </si>
  <si>
    <t>（3）选择JCL的原因、从JCL毕业后的升学计划等。</t>
    <phoneticPr fontId="0"/>
  </si>
  <si>
    <t>当前字数：</t>
    <phoneticPr fontId="1"/>
  </si>
  <si>
    <t>换行请使用：Alt+Enter（回车键）</t>
    <phoneticPr fontId="0"/>
  </si>
  <si>
    <t>换行请使用：Alt+Enter（回车键）</t>
    <phoneticPr fontId="1"/>
  </si>
  <si>
    <t>蓝色单元格为必填内容。</t>
    <phoneticPr fontId="1"/>
  </si>
  <si>
    <t>其他项目请学生根据情况写入。</t>
    <phoneticPr fontId="1"/>
  </si>
  <si>
    <t>1、段首空两个字。第一段请简单自我介绍。</t>
    <phoneticPr fontId="0"/>
  </si>
  <si>
    <t>2、段首空两个字。第二段请描述希望到日本留学和申请JCL的原因。</t>
    <phoneticPr fontId="0"/>
  </si>
  <si>
    <t>3、段首空两个字。第三段请简单说明父母对自己留学的看法等。</t>
    <phoneticPr fontId="0"/>
  </si>
  <si>
    <t>段首空两个字。字数请控制在85以内。</t>
    <phoneticPr fontId="1"/>
  </si>
  <si>
    <t>段首空两个字。字数请控制在45以内。</t>
    <phoneticPr fontId="1"/>
  </si>
  <si>
    <t>Nationality</t>
    <phoneticPr fontId="1"/>
  </si>
  <si>
    <t>Nationality</t>
    <phoneticPr fontId="1"/>
  </si>
  <si>
    <t>I hereby declare the above statement is true and written by myself in person.</t>
    <phoneticPr fontId="1"/>
  </si>
  <si>
    <t>No.</t>
    <phoneticPr fontId="1"/>
  </si>
  <si>
    <t>Name in kanji</t>
    <phoneticPr fontId="1"/>
  </si>
  <si>
    <t>Former name in kanji</t>
    <phoneticPr fontId="1"/>
  </si>
  <si>
    <t>Name in roman</t>
    <phoneticPr fontId="1"/>
  </si>
  <si>
    <t>Former name in roman</t>
    <phoneticPr fontId="1"/>
  </si>
  <si>
    <t>Date of birth</t>
    <phoneticPr fontId="1"/>
  </si>
  <si>
    <t>Place of birth</t>
    <phoneticPr fontId="1"/>
  </si>
  <si>
    <t>Cellular phone No.</t>
    <phoneticPr fontId="1"/>
  </si>
  <si>
    <t>Cellular phone</t>
    <phoneticPr fontId="1"/>
  </si>
  <si>
    <t>Resistered address</t>
    <phoneticPr fontId="1"/>
  </si>
  <si>
    <t>Present address</t>
    <phoneticPr fontId="1"/>
  </si>
  <si>
    <t>Enrollment period</t>
    <phoneticPr fontId="1"/>
  </si>
  <si>
    <t>January course</t>
    <phoneticPr fontId="1"/>
  </si>
  <si>
    <t>April course</t>
    <phoneticPr fontId="1"/>
  </si>
  <si>
    <t>July course</t>
    <phoneticPr fontId="1"/>
  </si>
  <si>
    <t>October course</t>
    <phoneticPr fontId="1"/>
  </si>
  <si>
    <t>Name (Former name)</t>
    <phoneticPr fontId="1"/>
  </si>
  <si>
    <t>Former name</t>
    <phoneticPr fontId="1"/>
  </si>
  <si>
    <t>The date of sign</t>
    <phoneticPr fontId="1"/>
  </si>
  <si>
    <t>Name in kanji</t>
    <phoneticPr fontId="1"/>
  </si>
  <si>
    <t>Name in roman</t>
    <phoneticPr fontId="1"/>
  </si>
  <si>
    <t>Date of birth</t>
    <phoneticPr fontId="1"/>
  </si>
  <si>
    <t>Resistered address</t>
    <phoneticPr fontId="1"/>
  </si>
  <si>
    <t>Present address</t>
    <phoneticPr fontId="1"/>
  </si>
  <si>
    <r>
      <t>学歴：小学校から最終学歴まで順次記入すること/</t>
    </r>
    <r>
      <rPr>
        <sz val="8"/>
        <rFont val="ＭＳ Ｐゴシック"/>
        <family val="3"/>
        <charset val="128"/>
      </rPr>
      <t>Academic history chronological order from elementary school</t>
    </r>
    <rPh sb="0" eb="2">
      <t>ガクレキ</t>
    </rPh>
    <rPh sb="3" eb="6">
      <t>ショウガッコウ</t>
    </rPh>
    <rPh sb="8" eb="10">
      <t>サイシュウ</t>
    </rPh>
    <rPh sb="10" eb="12">
      <t>ガクレキ</t>
    </rPh>
    <rPh sb="14" eb="16">
      <t>ジュンジ</t>
    </rPh>
    <rPh sb="16" eb="18">
      <t>キニュウ</t>
    </rPh>
    <phoneticPr fontId="1"/>
  </si>
  <si>
    <t>Name of school</t>
    <phoneticPr fontId="1"/>
  </si>
  <si>
    <r>
      <t>職歴（勤務年月順に記載すること）/</t>
    </r>
    <r>
      <rPr>
        <sz val="8"/>
        <rFont val="ＭＳ Ｐゴシック"/>
        <family val="3"/>
        <charset val="128"/>
      </rPr>
      <t>Job history (from the oldest to the newest)</t>
    </r>
    <rPh sb="0" eb="2">
      <t>ショクレキ</t>
    </rPh>
    <rPh sb="3" eb="5">
      <t>キンム</t>
    </rPh>
    <rPh sb="5" eb="6">
      <t>ネン</t>
    </rPh>
    <rPh sb="6" eb="7">
      <t>ガツ</t>
    </rPh>
    <rPh sb="7" eb="8">
      <t>ジュン</t>
    </rPh>
    <rPh sb="9" eb="11">
      <t>キサイ</t>
    </rPh>
    <phoneticPr fontId="1"/>
  </si>
  <si>
    <t>Past entry to Japan</t>
    <phoneticPr fontId="1"/>
  </si>
  <si>
    <t>Visa status</t>
    <phoneticPr fontId="1"/>
  </si>
  <si>
    <t>Purpose of stay</t>
    <phoneticPr fontId="1"/>
  </si>
  <si>
    <t>"Certificate of Eligibility" apply experience</t>
    <phoneticPr fontId="1"/>
  </si>
  <si>
    <t>Purpose to study Japanese language</t>
    <phoneticPr fontId="1"/>
  </si>
  <si>
    <t>Name of school to attend</t>
    <phoneticPr fontId="1"/>
  </si>
  <si>
    <t>Subject to be studied</t>
    <phoneticPr fontId="1"/>
  </si>
  <si>
    <t>Description of business</t>
    <phoneticPr fontId="1"/>
  </si>
  <si>
    <t>Place of employment</t>
    <phoneticPr fontId="1"/>
  </si>
  <si>
    <t>Company phone No.</t>
    <phoneticPr fontId="1"/>
  </si>
  <si>
    <r>
      <t>Family members</t>
    </r>
    <r>
      <rPr>
        <sz val="6"/>
        <rFont val="ＭＳ Ｐゴシック"/>
        <family val="3"/>
        <charset val="128"/>
      </rPr>
      <t>　</t>
    </r>
    <r>
      <rPr>
        <sz val="6"/>
        <rFont val="Arial"/>
        <family val="2"/>
      </rPr>
      <t>(parents,brother,sister,(maternal)parents,divorced,death)</t>
    </r>
    <phoneticPr fontId="1"/>
  </si>
  <si>
    <r>
      <rPr>
        <sz val="6"/>
        <rFont val="ＭＳ Ｐゴシック"/>
        <family val="3"/>
        <charset val="128"/>
      </rPr>
      <t>Ｗ</t>
    </r>
    <r>
      <rPr>
        <sz val="6"/>
        <rFont val="Arial"/>
        <family val="2"/>
      </rPr>
      <t>hen the answer is "Yes"</t>
    </r>
    <phoneticPr fontId="1"/>
  </si>
  <si>
    <t>2</t>
    <phoneticPr fontId="1"/>
  </si>
  <si>
    <t>3</t>
    <phoneticPr fontId="1"/>
  </si>
  <si>
    <t>5</t>
    <phoneticPr fontId="1"/>
  </si>
  <si>
    <t>8</t>
    <phoneticPr fontId="1"/>
  </si>
  <si>
    <t>9</t>
    <phoneticPr fontId="1"/>
  </si>
  <si>
    <t>10</t>
    <phoneticPr fontId="1"/>
  </si>
  <si>
    <t>11</t>
    <phoneticPr fontId="1"/>
  </si>
  <si>
    <t>12</t>
    <phoneticPr fontId="1"/>
  </si>
  <si>
    <t>13</t>
    <phoneticPr fontId="1"/>
  </si>
  <si>
    <t>4</t>
    <phoneticPr fontId="1"/>
  </si>
  <si>
    <t>7</t>
    <phoneticPr fontId="1"/>
  </si>
  <si>
    <t>2</t>
    <phoneticPr fontId="0"/>
  </si>
  <si>
    <t>3</t>
    <phoneticPr fontId="0"/>
  </si>
  <si>
    <t>4</t>
    <phoneticPr fontId="0"/>
  </si>
  <si>
    <t>5</t>
    <phoneticPr fontId="0"/>
  </si>
  <si>
    <t>6</t>
    <phoneticPr fontId="0"/>
  </si>
  <si>
    <t>7</t>
    <phoneticPr fontId="0"/>
  </si>
  <si>
    <t>8</t>
    <phoneticPr fontId="0"/>
  </si>
  <si>
    <t>9</t>
    <phoneticPr fontId="0"/>
  </si>
  <si>
    <t>10</t>
    <phoneticPr fontId="0"/>
  </si>
  <si>
    <t>11</t>
    <phoneticPr fontId="0"/>
  </si>
  <si>
    <t>6</t>
    <phoneticPr fontId="1"/>
  </si>
  <si>
    <t>字数请控制在250-300之间。</t>
    <phoneticPr fontId="0"/>
  </si>
  <si>
    <t>受理番号</t>
  </si>
  <si>
    <t xml:space="preserve">写真添付欄
</t>
    <rPh sb="2" eb="4">
      <t>テンプ</t>
    </rPh>
    <rPh sb="4" eb="5">
      <t>ラン</t>
    </rPh>
    <phoneticPr fontId="1"/>
  </si>
  <si>
    <t>Photo</t>
  </si>
  <si>
    <t>戸籍地</t>
    <rPh sb="0" eb="2">
      <t>コセキ</t>
    </rPh>
    <rPh sb="2" eb="3">
      <t>チ</t>
    </rPh>
    <phoneticPr fontId="1"/>
  </si>
  <si>
    <t>現住所</t>
    <rPh sb="0" eb="1">
      <t>ゲン</t>
    </rPh>
    <rPh sb="1" eb="3">
      <t>ジュウショ</t>
    </rPh>
    <phoneticPr fontId="1"/>
  </si>
  <si>
    <r>
      <t xml:space="preserve">4㎝×3㎝
</t>
    </r>
    <r>
      <rPr>
        <sz val="8"/>
        <rFont val="ＭＳ 明朝"/>
        <family val="1"/>
        <charset val="128"/>
      </rPr>
      <t>(不要自己貼)</t>
    </r>
    <phoneticPr fontId="1"/>
  </si>
  <si>
    <t>①</t>
  </si>
  <si>
    <t>卒業（見込）年月</t>
    <phoneticPr fontId="1"/>
  </si>
  <si>
    <t>(Expected)Graduation Y/M</t>
    <phoneticPr fontId="1"/>
  </si>
  <si>
    <t>Remarks</t>
    <phoneticPr fontId="1"/>
  </si>
  <si>
    <t>Remarks</t>
    <phoneticPr fontId="1"/>
  </si>
  <si>
    <t>勤務先名</t>
    <phoneticPr fontId="1"/>
  </si>
  <si>
    <t>Name of work place</t>
    <phoneticPr fontId="1"/>
  </si>
  <si>
    <t>所在地</t>
    <phoneticPr fontId="1"/>
  </si>
  <si>
    <t>Address</t>
    <phoneticPr fontId="1"/>
  </si>
  <si>
    <t>就職年月</t>
    <phoneticPr fontId="1"/>
  </si>
  <si>
    <t>From Y/M</t>
    <phoneticPr fontId="1"/>
  </si>
  <si>
    <t>退職年月</t>
    <phoneticPr fontId="1"/>
  </si>
  <si>
    <t>To Y/M</t>
    <phoneticPr fontId="1"/>
  </si>
  <si>
    <t>備考</t>
    <phoneticPr fontId="1"/>
  </si>
  <si>
    <t>Remarks</t>
    <phoneticPr fontId="1"/>
  </si>
  <si>
    <t>②</t>
    <phoneticPr fontId="1"/>
  </si>
  <si>
    <t>③</t>
    <phoneticPr fontId="1"/>
  </si>
  <si>
    <t xml:space="preserve"> 1</t>
    <phoneticPr fontId="1"/>
  </si>
  <si>
    <t xml:space="preserve"> 1</t>
    <phoneticPr fontId="0"/>
  </si>
  <si>
    <t>1、学費及び生活費支弁を引受けた経緯（申請者の経費の支弁を引受けた経緯及び申請者との関係について具体的に記載して下さい。）</t>
    <phoneticPr fontId="1"/>
  </si>
  <si>
    <t>2、支弁内容</t>
    <rPh sb="2" eb="4">
      <t>シベン</t>
    </rPh>
    <rPh sb="4" eb="6">
      <t>ナイヨウ</t>
    </rPh>
    <phoneticPr fontId="1"/>
  </si>
  <si>
    <t>家族構成(父母、兄弟姉妹、また離婚、死亡状況も記入）</t>
    <rPh sb="0" eb="2">
      <t>カゾク</t>
    </rPh>
    <rPh sb="2" eb="4">
      <t>コウセイ</t>
    </rPh>
    <rPh sb="5" eb="6">
      <t>チチ</t>
    </rPh>
    <rPh sb="6" eb="7">
      <t>ハハ</t>
    </rPh>
    <rPh sb="8" eb="12">
      <t>キョウダイシマイ</t>
    </rPh>
    <rPh sb="15" eb="17">
      <t>リコン</t>
    </rPh>
    <rPh sb="18" eb="20">
      <t>シボウ</t>
    </rPh>
    <rPh sb="20" eb="22">
      <t>ジョウキョウ</t>
    </rPh>
    <rPh sb="23" eb="25">
      <t>キニュウ</t>
    </rPh>
    <phoneticPr fontId="1"/>
  </si>
  <si>
    <t>③</t>
    <phoneticPr fontId="1"/>
  </si>
  <si>
    <t>④</t>
    <phoneticPr fontId="1"/>
  </si>
  <si>
    <t>日本語学習歴</t>
    <rPh sb="0" eb="3">
      <t>ニホンゴ</t>
    </rPh>
    <rPh sb="3" eb="6">
      <t>ガクシュウレキ</t>
    </rPh>
    <phoneticPr fontId="1"/>
  </si>
  <si>
    <t>Study history of Japanese language</t>
    <phoneticPr fontId="1"/>
  </si>
  <si>
    <t>申請者</t>
    <rPh sb="0" eb="3">
      <t>シンセイシャ</t>
    </rPh>
    <phoneticPr fontId="1"/>
  </si>
  <si>
    <t>申請コース</t>
    <rPh sb="0" eb="2">
      <t>シンセイ</t>
    </rPh>
    <phoneticPr fontId="1"/>
  </si>
  <si>
    <t>メールアドレス</t>
    <phoneticPr fontId="1"/>
  </si>
  <si>
    <t>（成績表受信用）</t>
    <rPh sb="1" eb="3">
      <t>セイセキ</t>
    </rPh>
    <rPh sb="3" eb="4">
      <t>ヒョウ</t>
    </rPh>
    <rPh sb="4" eb="6">
      <t>ジュシン</t>
    </rPh>
    <rPh sb="6" eb="7">
      <t>ヨウ</t>
    </rPh>
    <phoneticPr fontId="1"/>
  </si>
  <si>
    <t>E-mail address</t>
    <phoneticPr fontId="1"/>
  </si>
  <si>
    <t>14</t>
    <phoneticPr fontId="1"/>
  </si>
  <si>
    <t>■</t>
  </si>
  <si>
    <t>课程</t>
    <phoneticPr fontId="1"/>
  </si>
  <si>
    <t>编号</t>
    <phoneticPr fontId="1"/>
  </si>
  <si>
    <t>15</t>
    <phoneticPr fontId="1"/>
  </si>
  <si>
    <t>Passport</t>
    <phoneticPr fontId="1"/>
  </si>
  <si>
    <t>Number</t>
    <phoneticPr fontId="1"/>
  </si>
  <si>
    <t>番号</t>
    <phoneticPr fontId="1"/>
  </si>
  <si>
    <t>有効期限</t>
    <rPh sb="0" eb="4">
      <t>ユウコウキゲン</t>
    </rPh>
    <phoneticPr fontId="1"/>
  </si>
  <si>
    <t>Date of expiration</t>
    <phoneticPr fontId="1"/>
  </si>
  <si>
    <t>大学升学课程</t>
    <phoneticPr fontId="1"/>
  </si>
  <si>
    <t>大学院升学课程+托福</t>
    <phoneticPr fontId="1"/>
  </si>
  <si>
    <t>大学院升学课程</t>
    <phoneticPr fontId="1"/>
  </si>
  <si>
    <t>旅券</t>
    <rPh sb="0" eb="2">
      <t>リョケン</t>
    </rPh>
    <phoneticPr fontId="1"/>
  </si>
  <si>
    <r>
      <t>大学升学</t>
    </r>
    <r>
      <rPr>
        <sz val="11"/>
        <rFont val="Microsoft YaHei"/>
        <family val="3"/>
        <charset val="134"/>
      </rPr>
      <t>课</t>
    </r>
    <r>
      <rPr>
        <sz val="11"/>
        <rFont val="ＭＳ Ｐゴシック"/>
        <family val="3"/>
        <charset val="128"/>
      </rPr>
      <t>程</t>
    </r>
    <r>
      <rPr>
        <sz val="11"/>
        <rFont val="Microsoft YaHei"/>
        <family val="3"/>
        <charset val="134"/>
      </rPr>
      <t>+</t>
    </r>
    <r>
      <rPr>
        <sz val="11"/>
        <rFont val="ＭＳ Ｐゴシック"/>
        <family val="3"/>
        <charset val="128"/>
      </rPr>
      <t>留考文</t>
    </r>
    <r>
      <rPr>
        <sz val="11"/>
        <rFont val="Microsoft YaHei"/>
        <family val="3"/>
        <charset val="134"/>
      </rPr>
      <t>/</t>
    </r>
    <r>
      <rPr>
        <sz val="11"/>
        <rFont val="ＭＳ Ｐゴシック"/>
        <family val="3"/>
        <charset val="128"/>
      </rPr>
      <t>理科</t>
    </r>
    <r>
      <rPr>
        <sz val="11"/>
        <rFont val="Microsoft YaHei"/>
        <family val="3"/>
        <charset val="134"/>
      </rPr>
      <t>+</t>
    </r>
    <r>
      <rPr>
        <sz val="11"/>
        <rFont val="ＭＳ Ｐゴシック"/>
        <family val="3"/>
        <charset val="128"/>
      </rPr>
      <t>托福</t>
    </r>
    <phoneticPr fontId="1"/>
  </si>
  <si>
    <t>大学升学课程+留考文/理科</t>
    <phoneticPr fontId="1"/>
  </si>
  <si>
    <t>Application course</t>
    <phoneticPr fontId="1"/>
  </si>
  <si>
    <t>高三课程（全科目）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</si>
</sst>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yyyy/mm"/>
    <numFmt numFmtId="178" formatCode="#,##0_);[Red]\(#,##0\)"/>
    <numFmt numFmtId="179" formatCode="@&quot;.&quot;"/>
  </numFmts>
  <fonts count="59" x14ac:knownFonts="1">
    <font>
      <sz val="11"/>
      <name val="ＭＳ Ｐゴシック"/>
      <family val="3"/>
      <charset val="128"/>
    </font>
    <font>
      <sz val="6"/>
      <name val="ＭＳ Ｐゴシック"/>
      <family val="3"/>
      <charset val="128"/>
    </font>
    <font>
      <sz val="11"/>
      <name val="ＭＳ Ｐ明朝"/>
      <family val="1"/>
      <charset val="128"/>
    </font>
    <font>
      <b/>
      <sz val="22"/>
      <name val="ＭＳ Ｐ明朝"/>
      <family val="1"/>
      <charset val="128"/>
    </font>
    <font>
      <sz val="10"/>
      <name val="ＭＳ Ｐ明朝"/>
      <family val="1"/>
      <charset val="128"/>
    </font>
    <font>
      <sz val="8"/>
      <name val="ＭＳ Ｐ明朝"/>
      <family val="1"/>
      <charset val="128"/>
    </font>
    <font>
      <sz val="10"/>
      <name val="ＭＳ Ｐゴシック"/>
      <family val="3"/>
      <charset val="128"/>
    </font>
    <font>
      <sz val="8"/>
      <name val="ＭＳ Ｐゴシック"/>
      <family val="3"/>
      <charset val="128"/>
    </font>
    <font>
      <sz val="6"/>
      <name val="ＭＳ Ｐ明朝"/>
      <family val="1"/>
      <charset val="128"/>
    </font>
    <font>
      <sz val="7"/>
      <name val="ＭＳ Ｐゴシック"/>
      <family val="3"/>
      <charset val="128"/>
    </font>
    <font>
      <sz val="11"/>
      <name val="ＭＳ 明朝"/>
      <family val="1"/>
      <charset val="128"/>
    </font>
    <font>
      <u/>
      <sz val="11"/>
      <name val="ＭＳ Ｐ明朝"/>
      <family val="1"/>
      <charset val="128"/>
    </font>
    <font>
      <sz val="9"/>
      <name val="ＭＳ Ｐ明朝"/>
      <family val="1"/>
      <charset val="128"/>
    </font>
    <font>
      <sz val="11"/>
      <name val="SimSun"/>
    </font>
    <font>
      <sz val="10"/>
      <name val="SimSun"/>
    </font>
    <font>
      <sz val="11"/>
      <name val="SimSun"/>
    </font>
    <font>
      <sz val="10"/>
      <name val="SimSun"/>
    </font>
    <font>
      <sz val="10"/>
      <name val="SimSun"/>
    </font>
    <font>
      <sz val="11"/>
      <name val="SimSun"/>
    </font>
    <font>
      <sz val="10"/>
      <name val="SimSun"/>
    </font>
    <font>
      <sz val="10"/>
      <name val="SimSun"/>
    </font>
    <font>
      <sz val="10"/>
      <name val="ＭＳ 明朝"/>
      <family val="1"/>
      <charset val="128"/>
    </font>
    <font>
      <sz val="11"/>
      <name val="SimSun"/>
    </font>
    <font>
      <sz val="11"/>
      <name val="SimSun"/>
    </font>
    <font>
      <sz val="11"/>
      <name val="SimSun"/>
    </font>
    <font>
      <b/>
      <sz val="9"/>
      <color indexed="81"/>
      <name val="ＭＳ Ｐゴシック"/>
      <family val="3"/>
      <charset val="128"/>
    </font>
    <font>
      <b/>
      <sz val="9"/>
      <color indexed="81"/>
      <name val="FangSong"/>
      <family val="3"/>
    </font>
    <font>
      <sz val="10"/>
      <name val="SimSun"/>
    </font>
    <font>
      <sz val="11"/>
      <name val="ＭＳ Ｐゴシック"/>
      <family val="3"/>
      <charset val="128"/>
    </font>
    <font>
      <sz val="6"/>
      <name val="Arial"/>
      <family val="2"/>
    </font>
    <font>
      <sz val="8"/>
      <name val="Arial"/>
      <family val="2"/>
    </font>
    <font>
      <sz val="7"/>
      <name val="Arial"/>
      <family val="2"/>
    </font>
    <font>
      <sz val="9"/>
      <color indexed="81"/>
      <name val="ＭＳ Ｐゴシック"/>
      <family val="3"/>
      <charset val="128"/>
    </font>
    <font>
      <b/>
      <sz val="9"/>
      <color indexed="81"/>
      <name val="FangSong"/>
      <family val="3"/>
      <charset val="134"/>
    </font>
    <font>
      <sz val="8"/>
      <name val="ＭＳ 明朝"/>
      <family val="1"/>
      <charset val="128"/>
    </font>
    <font>
      <sz val="11"/>
      <name val="FangSong"/>
      <family val="3"/>
    </font>
    <font>
      <sz val="11"/>
      <name val="SimSun"/>
    </font>
    <font>
      <sz val="8"/>
      <name val="ＭＳ Ｐゴシック"/>
      <family val="3"/>
      <charset val="128"/>
      <scheme val="major"/>
    </font>
    <font>
      <b/>
      <sz val="11"/>
      <color rgb="FFFF0000"/>
      <name val="SimSun"/>
    </font>
    <font>
      <b/>
      <sz val="11"/>
      <color theme="0"/>
      <name val="SimSun"/>
    </font>
    <font>
      <sz val="11"/>
      <color theme="0"/>
      <name val="SimSun"/>
    </font>
    <font>
      <b/>
      <sz val="11"/>
      <color theme="0"/>
      <name val="ＭＳ Ｐゴシック"/>
      <family val="3"/>
      <charset val="128"/>
    </font>
    <font>
      <b/>
      <sz val="11"/>
      <color rgb="FFFFFF00"/>
      <name val="SimSun"/>
    </font>
    <font>
      <sz val="11"/>
      <color rgb="FFFF0000"/>
      <name val="KaiTi"/>
      <family val="3"/>
      <charset val="134"/>
    </font>
    <font>
      <b/>
      <sz val="10"/>
      <color rgb="FFFF0000"/>
      <name val="FangSong"/>
      <family val="3"/>
    </font>
    <font>
      <sz val="11"/>
      <color rgb="FFFF0000"/>
      <name val="FangSong"/>
      <family val="3"/>
    </font>
    <font>
      <b/>
      <sz val="11"/>
      <color rgb="FFFF0000"/>
      <name val="FangSong"/>
      <family val="3"/>
    </font>
    <font>
      <sz val="9"/>
      <color rgb="FFFF0000"/>
      <name val="FangSong"/>
      <family val="3"/>
    </font>
    <font>
      <sz val="8"/>
      <color rgb="FFFF0000"/>
      <name val="KaiTi"/>
      <family val="3"/>
      <charset val="134"/>
    </font>
    <font>
      <b/>
      <sz val="9"/>
      <color rgb="FFFF0000"/>
      <name val="KaiTi"/>
      <family val="3"/>
      <charset val="134"/>
    </font>
    <font>
      <sz val="10.5"/>
      <color theme="1"/>
      <name val="Century"/>
      <family val="1"/>
    </font>
    <font>
      <b/>
      <sz val="16"/>
      <color rgb="FFFF0000"/>
      <name val="SimSun"/>
    </font>
    <font>
      <sz val="10"/>
      <color rgb="FFFF0000"/>
      <name val="KaiTi"/>
      <family val="3"/>
      <charset val="134"/>
    </font>
    <font>
      <sz val="11"/>
      <name val="SimSun"/>
    </font>
    <font>
      <b/>
      <sz val="11"/>
      <color theme="0"/>
      <name val="SimSun"/>
    </font>
    <font>
      <u/>
      <sz val="11"/>
      <color theme="10"/>
      <name val="ＭＳ Ｐゴシック"/>
      <family val="3"/>
      <charset val="128"/>
    </font>
    <font>
      <sz val="11"/>
      <name val="Microsoft YaHei"/>
      <family val="3"/>
      <charset val="134"/>
    </font>
    <font>
      <sz val="11"/>
      <name val="SimSun"/>
    </font>
    <font>
      <sz val="11"/>
      <name val="SimSun"/>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3">
    <xf numFmtId="0" fontId="0" fillId="0" borderId="0">
      <alignment vertical="center"/>
    </xf>
    <xf numFmtId="38" fontId="28" fillId="0" borderId="0" applyFont="0" applyFill="0" applyBorder="0" applyAlignment="0" applyProtection="0">
      <alignment vertical="center"/>
    </xf>
    <xf numFmtId="0" fontId="55" fillId="0" borderId="0" applyNumberFormat="0" applyFill="0" applyBorder="0" applyAlignment="0" applyProtection="0">
      <alignment vertical="center"/>
    </xf>
  </cellStyleXfs>
  <cellXfs count="252">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Font="1" applyAlignment="1">
      <alignment vertical="center"/>
    </xf>
    <xf numFmtId="0" fontId="0" fillId="0" borderId="0" xfId="0" applyBorder="1">
      <alignment vertical="center"/>
    </xf>
    <xf numFmtId="0" fontId="2" fillId="0" borderId="0" xfId="0" applyFont="1" applyBorder="1" applyAlignment="1">
      <alignment vertical="center" shrinkToFit="1"/>
    </xf>
    <xf numFmtId="0" fontId="2" fillId="0" borderId="0" xfId="0" applyFont="1" applyBorder="1" applyAlignment="1">
      <alignment horizontal="left" vertical="center"/>
    </xf>
    <xf numFmtId="0" fontId="37" fillId="0" borderId="0" xfId="0" applyFont="1">
      <alignment vertical="center"/>
    </xf>
    <xf numFmtId="0" fontId="37" fillId="0" borderId="0" xfId="0" applyFont="1" applyBorder="1" applyAlignment="1">
      <alignment horizontal="left" vertical="center"/>
    </xf>
    <xf numFmtId="0" fontId="37" fillId="0" borderId="0" xfId="0" applyFont="1" applyBorder="1">
      <alignment vertical="center"/>
    </xf>
    <xf numFmtId="0" fontId="5" fillId="0" borderId="0" xfId="0" applyFont="1" applyBorder="1" applyAlignment="1">
      <alignment vertical="center"/>
    </xf>
    <xf numFmtId="0" fontId="2" fillId="0" borderId="0" xfId="0" applyFont="1" applyBorder="1" applyAlignment="1">
      <alignment horizontal="center" vertical="center"/>
    </xf>
    <xf numFmtId="0" fontId="5" fillId="0" borderId="0" xfId="0" applyFont="1">
      <alignment vertical="center"/>
    </xf>
    <xf numFmtId="0" fontId="0" fillId="0" borderId="0" xfId="0" applyAlignment="1">
      <alignment vertical="center"/>
    </xf>
    <xf numFmtId="0" fontId="4" fillId="0" borderId="0" xfId="0" applyFont="1" applyBorder="1" applyAlignment="1">
      <alignment vertical="center" shrinkToFit="1"/>
    </xf>
    <xf numFmtId="0" fontId="37" fillId="0" borderId="0" xfId="0" applyFont="1" applyBorder="1" applyAlignment="1">
      <alignment vertical="center"/>
    </xf>
    <xf numFmtId="0" fontId="2" fillId="0" borderId="0" xfId="0" applyFont="1" applyAlignment="1"/>
    <xf numFmtId="0" fontId="0" fillId="0" borderId="0" xfId="0" applyBorder="1" applyAlignment="1">
      <alignment horizontal="center" vertical="center"/>
    </xf>
    <xf numFmtId="0" fontId="0" fillId="0" borderId="0" xfId="0" applyBorder="1" applyAlignment="1">
      <alignment vertical="center"/>
    </xf>
    <xf numFmtId="176" fontId="2" fillId="0" borderId="0" xfId="0" applyNumberFormat="1" applyFont="1" applyBorder="1" applyAlignment="1">
      <alignment horizontal="center" vertical="center"/>
    </xf>
    <xf numFmtId="0" fontId="4" fillId="0" borderId="0" xfId="0" applyFont="1" applyAlignment="1"/>
    <xf numFmtId="0" fontId="4" fillId="0" borderId="0" xfId="0" applyFont="1" applyAlignment="1">
      <alignment horizontal="right"/>
    </xf>
    <xf numFmtId="0" fontId="8" fillId="0" borderId="0" xfId="0" applyFont="1" applyAlignment="1">
      <alignment vertical="center"/>
    </xf>
    <xf numFmtId="0" fontId="9" fillId="0" borderId="0" xfId="0" applyFont="1">
      <alignment vertical="center"/>
    </xf>
    <xf numFmtId="0" fontId="6" fillId="0" borderId="0" xfId="0" applyFont="1" applyAlignment="1">
      <alignment vertical="center"/>
    </xf>
    <xf numFmtId="0" fontId="0" fillId="0" borderId="1" xfId="0" applyBorder="1">
      <alignment vertical="center"/>
    </xf>
    <xf numFmtId="0" fontId="2" fillId="0" borderId="1" xfId="0" applyFont="1" applyBorder="1">
      <alignment vertical="center"/>
    </xf>
    <xf numFmtId="0" fontId="4" fillId="0" borderId="0" xfId="0" applyFont="1" applyBorder="1" applyAlignment="1"/>
    <xf numFmtId="0" fontId="2" fillId="0" borderId="0" xfId="0" applyFont="1" applyBorder="1" applyAlignment="1">
      <alignment vertical="center" wrapText="1"/>
    </xf>
    <xf numFmtId="0" fontId="10" fillId="0" borderId="0" xfId="0" applyFont="1" applyBorder="1" applyAlignment="1">
      <alignment vertical="center"/>
    </xf>
    <xf numFmtId="0" fontId="10" fillId="0" borderId="0" xfId="0" applyFont="1" applyBorder="1">
      <alignment vertical="center"/>
    </xf>
    <xf numFmtId="0" fontId="0" fillId="0" borderId="0" xfId="0" applyFont="1">
      <alignment vertical="center"/>
    </xf>
    <xf numFmtId="0" fontId="2" fillId="0" borderId="0" xfId="0" applyFont="1" applyAlignment="1">
      <alignment vertical="center" wrapText="1"/>
    </xf>
    <xf numFmtId="0" fontId="2" fillId="0" borderId="0" xfId="0" applyFont="1" applyFill="1" applyBorder="1" applyAlignment="1"/>
    <xf numFmtId="0" fontId="4" fillId="0" borderId="0" xfId="0" applyFont="1" applyBorder="1" applyAlignment="1">
      <alignment vertical="center"/>
    </xf>
    <xf numFmtId="0" fontId="4" fillId="0" borderId="2" xfId="0" applyFont="1" applyBorder="1" applyAlignment="1">
      <alignment vertical="center"/>
    </xf>
    <xf numFmtId="0" fontId="0" fillId="0" borderId="0" xfId="0" applyAlignment="1">
      <alignment vertical="center" wrapText="1"/>
    </xf>
    <xf numFmtId="0" fontId="2" fillId="0" borderId="0" xfId="0" applyFont="1" applyAlignment="1">
      <alignment horizontal="left" vertical="center" wrapText="1"/>
    </xf>
    <xf numFmtId="0" fontId="0" fillId="0" borderId="2" xfId="0" applyBorder="1" applyAlignment="1">
      <alignment vertical="center"/>
    </xf>
    <xf numFmtId="0" fontId="12" fillId="0" borderId="0" xfId="0" applyFont="1" applyBorder="1">
      <alignment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horizontal="right" vertical="center"/>
    </xf>
    <xf numFmtId="0" fontId="2" fillId="0" borderId="0" xfId="0" applyFont="1" applyBorder="1" applyProtection="1">
      <alignment vertical="center"/>
      <protection locked="0"/>
    </xf>
    <xf numFmtId="0" fontId="2" fillId="0" borderId="0" xfId="0" applyFont="1" applyBorder="1" applyProtection="1">
      <alignment vertical="center"/>
    </xf>
    <xf numFmtId="0" fontId="0" fillId="0" borderId="0" xfId="0" applyBorder="1" applyProtection="1">
      <alignment vertical="center"/>
    </xf>
    <xf numFmtId="0" fontId="2" fillId="0" borderId="0" xfId="0" applyFont="1" applyProtection="1">
      <alignment vertical="center"/>
    </xf>
    <xf numFmtId="0" fontId="0" fillId="0" borderId="0" xfId="0" applyProtection="1">
      <alignment vertical="center"/>
    </xf>
    <xf numFmtId="0" fontId="37" fillId="0" borderId="0" xfId="0" applyFont="1" applyBorder="1" applyProtection="1">
      <alignment vertical="center"/>
    </xf>
    <xf numFmtId="0" fontId="22" fillId="0" borderId="0" xfId="0" applyFont="1">
      <alignment vertical="center"/>
    </xf>
    <xf numFmtId="0" fontId="38" fillId="0" borderId="0" xfId="0" applyFont="1">
      <alignment vertical="center"/>
    </xf>
    <xf numFmtId="0" fontId="22" fillId="0" borderId="0" xfId="0" applyFont="1" applyBorder="1">
      <alignment vertical="center"/>
    </xf>
    <xf numFmtId="0" fontId="39" fillId="0" borderId="0" xfId="0" applyFont="1" applyBorder="1">
      <alignment vertical="center"/>
    </xf>
    <xf numFmtId="0" fontId="40" fillId="0" borderId="0" xfId="0" applyFont="1" applyBorder="1">
      <alignment vertical="center"/>
    </xf>
    <xf numFmtId="0" fontId="41" fillId="0" borderId="0" xfId="0" applyFont="1" applyBorder="1">
      <alignment vertical="center"/>
    </xf>
    <xf numFmtId="0" fontId="22" fillId="0" borderId="0" xfId="0" applyFont="1" applyAlignment="1">
      <alignment vertical="center" wrapText="1"/>
    </xf>
    <xf numFmtId="0" fontId="22" fillId="0" borderId="0" xfId="0" applyFont="1" applyBorder="1" applyAlignment="1">
      <alignment vertical="center"/>
    </xf>
    <xf numFmtId="0" fontId="39" fillId="0" borderId="0" xfId="0" applyFont="1">
      <alignment vertical="center"/>
    </xf>
    <xf numFmtId="0" fontId="39" fillId="0" borderId="0" xfId="0" applyFont="1" applyAlignment="1"/>
    <xf numFmtId="0" fontId="39" fillId="0" borderId="0" xfId="0" applyFont="1" applyAlignment="1">
      <alignment vertical="center"/>
    </xf>
    <xf numFmtId="0" fontId="39" fillId="0" borderId="0" xfId="0" applyFont="1" applyAlignment="1">
      <alignment vertical="top"/>
    </xf>
    <xf numFmtId="0" fontId="22" fillId="0" borderId="0" xfId="0" applyFont="1" applyAlignment="1">
      <alignment vertical="top"/>
    </xf>
    <xf numFmtId="0" fontId="38" fillId="0" borderId="0" xfId="0" applyFont="1" applyAlignment="1">
      <alignment vertical="top"/>
    </xf>
    <xf numFmtId="0" fontId="42" fillId="0" borderId="0" xfId="0" applyFont="1">
      <alignment vertical="center"/>
    </xf>
    <xf numFmtId="0" fontId="39" fillId="0" borderId="0" xfId="0" applyFont="1">
      <alignment vertical="center"/>
    </xf>
    <xf numFmtId="0" fontId="24" fillId="0" borderId="0" xfId="0" applyFont="1">
      <alignment vertical="center"/>
    </xf>
    <xf numFmtId="0" fontId="29" fillId="0" borderId="0" xfId="0" applyFont="1" applyBorder="1" applyAlignment="1">
      <alignment horizontal="left" vertical="center"/>
    </xf>
    <xf numFmtId="0" fontId="29" fillId="0" borderId="0" xfId="0" applyFont="1" applyBorder="1">
      <alignment vertical="center"/>
    </xf>
    <xf numFmtId="0" fontId="29" fillId="0" borderId="0" xfId="0" applyFont="1" applyBorder="1" applyProtection="1">
      <alignment vertical="center"/>
    </xf>
    <xf numFmtId="0" fontId="30" fillId="0" borderId="0" xfId="0" applyFont="1" applyBorder="1" applyAlignment="1">
      <alignment horizontal="left" vertical="center"/>
    </xf>
    <xf numFmtId="0" fontId="31" fillId="0" borderId="0" xfId="0" applyFont="1" applyBorder="1" applyAlignment="1">
      <alignment horizontal="left" vertical="center"/>
    </xf>
    <xf numFmtId="0" fontId="40" fillId="2" borderId="0" xfId="0" applyFont="1" applyFill="1" applyBorder="1">
      <alignment vertical="center"/>
    </xf>
    <xf numFmtId="0" fontId="43" fillId="0" borderId="0" xfId="0" applyFont="1" applyAlignment="1">
      <alignment vertical="center"/>
    </xf>
    <xf numFmtId="0" fontId="44" fillId="0" borderId="0" xfId="0" applyFont="1" applyAlignment="1">
      <alignment vertical="center"/>
    </xf>
    <xf numFmtId="0" fontId="45" fillId="0" borderId="0" xfId="0" applyFont="1" applyBorder="1">
      <alignment vertical="center"/>
    </xf>
    <xf numFmtId="0" fontId="46" fillId="0" borderId="0" xfId="0" applyFont="1">
      <alignment vertical="center"/>
    </xf>
    <xf numFmtId="0" fontId="46" fillId="0" borderId="0" xfId="0" applyFont="1">
      <alignment vertical="center"/>
    </xf>
    <xf numFmtId="0" fontId="46" fillId="0" borderId="0" xfId="0" applyFont="1" applyAlignment="1">
      <alignment vertical="top"/>
    </xf>
    <xf numFmtId="179" fontId="2" fillId="0" borderId="0" xfId="0" applyNumberFormat="1" applyFont="1" applyAlignment="1">
      <alignment vertical="center"/>
    </xf>
    <xf numFmtId="0" fontId="21" fillId="0" borderId="5" xfId="0" applyFont="1" applyBorder="1" applyAlignment="1">
      <alignment vertical="center" wrapText="1"/>
    </xf>
    <xf numFmtId="0" fontId="21" fillId="0" borderId="0" xfId="0" applyFont="1" applyBorder="1" applyAlignment="1">
      <alignment vertical="center" wrapText="1"/>
    </xf>
    <xf numFmtId="0" fontId="21" fillId="0" borderId="6" xfId="0" applyFont="1" applyBorder="1" applyAlignment="1">
      <alignment vertical="center" wrapText="1"/>
    </xf>
    <xf numFmtId="0" fontId="29" fillId="0" borderId="0" xfId="0" applyFont="1" applyBorder="1" applyAlignment="1">
      <alignment vertical="center"/>
    </xf>
    <xf numFmtId="0" fontId="12" fillId="0" borderId="0" xfId="0" applyFont="1">
      <alignment vertical="center"/>
    </xf>
    <xf numFmtId="0" fontId="12" fillId="0" borderId="0" xfId="0" applyFont="1" applyAlignment="1">
      <alignment vertical="center"/>
    </xf>
    <xf numFmtId="0" fontId="29" fillId="0" borderId="0" xfId="0" applyFont="1" applyAlignment="1">
      <alignment vertical="center"/>
    </xf>
    <xf numFmtId="177" fontId="16" fillId="0" borderId="0" xfId="0" applyNumberFormat="1" applyFont="1" applyBorder="1" applyAlignment="1" applyProtection="1">
      <alignment vertical="center" shrinkToFit="1"/>
    </xf>
    <xf numFmtId="0" fontId="16" fillId="0" borderId="0" xfId="0" applyFont="1" applyBorder="1" applyAlignment="1" applyProtection="1">
      <alignment vertical="center" shrinkToFit="1"/>
    </xf>
    <xf numFmtId="0" fontId="47" fillId="0" borderId="0" xfId="0" applyFont="1" applyAlignment="1">
      <alignment wrapText="1"/>
    </xf>
    <xf numFmtId="0" fontId="23" fillId="0" borderId="0" xfId="0" applyFont="1" applyBorder="1" applyAlignment="1" applyProtection="1">
      <alignment vertical="center" shrinkToFit="1"/>
      <protection locked="0"/>
    </xf>
    <xf numFmtId="0" fontId="15" fillId="0" borderId="0" xfId="0" applyFont="1" applyBorder="1" applyAlignment="1" applyProtection="1">
      <alignment vertical="center" shrinkToFit="1"/>
      <protection locked="0"/>
    </xf>
    <xf numFmtId="0" fontId="29" fillId="0" borderId="0" xfId="0" applyFont="1" applyBorder="1" applyAlignment="1" applyProtection="1">
      <alignment horizontal="left" vertical="center"/>
    </xf>
    <xf numFmtId="0" fontId="2" fillId="0" borderId="0" xfId="0" applyFont="1" applyBorder="1" applyAlignment="1"/>
    <xf numFmtId="0" fontId="0" fillId="0" borderId="0" xfId="0" applyAlignment="1"/>
    <xf numFmtId="0" fontId="0" fillId="0" borderId="0" xfId="0" applyBorder="1" applyAlignment="1"/>
    <xf numFmtId="0" fontId="2" fillId="0" borderId="0" xfId="0" applyFont="1" applyBorder="1" applyAlignment="1">
      <alignment wrapText="1"/>
    </xf>
    <xf numFmtId="0" fontId="22" fillId="0" borderId="0" xfId="0" applyFont="1" applyAlignment="1"/>
    <xf numFmtId="0" fontId="43" fillId="0" borderId="0" xfId="0" applyFont="1" applyAlignment="1">
      <alignment vertical="center" wrapText="1"/>
    </xf>
    <xf numFmtId="0" fontId="54" fillId="0" borderId="0" xfId="0" applyFont="1" applyProtection="1">
      <alignment vertical="center"/>
      <protection locked="0"/>
    </xf>
    <xf numFmtId="0" fontId="4" fillId="0" borderId="0" xfId="0" applyFont="1" applyAlignment="1">
      <alignment vertical="center"/>
    </xf>
    <xf numFmtId="0" fontId="22" fillId="0" borderId="0" xfId="0" applyFont="1" applyAlignment="1">
      <alignment vertical="center"/>
    </xf>
    <xf numFmtId="3" fontId="10" fillId="0" borderId="3" xfId="0" applyNumberFormat="1" applyFont="1" applyBorder="1" applyAlignment="1" applyProtection="1"/>
    <xf numFmtId="3" fontId="10" fillId="0" borderId="2" xfId="0" applyNumberFormat="1" applyFont="1" applyBorder="1" applyAlignment="1" applyProtection="1"/>
    <xf numFmtId="0" fontId="56" fillId="0" borderId="0" xfId="0" applyFont="1">
      <alignment vertical="center"/>
    </xf>
    <xf numFmtId="0" fontId="13" fillId="0" borderId="0" xfId="0" applyFont="1" applyBorder="1" applyAlignment="1" applyProtection="1">
      <alignment vertical="center" shrinkToFit="1"/>
      <protection locked="0"/>
    </xf>
    <xf numFmtId="0" fontId="0" fillId="0" borderId="0" xfId="0" applyBorder="1" applyAlignment="1" applyProtection="1">
      <alignment vertical="center"/>
    </xf>
    <xf numFmtId="179" fontId="2" fillId="0" borderId="0" xfId="0" applyNumberFormat="1" applyFont="1" applyBorder="1" applyAlignment="1">
      <alignment vertical="center"/>
    </xf>
    <xf numFmtId="0" fontId="13" fillId="0" borderId="0" xfId="0" applyFont="1" applyBorder="1" applyAlignment="1" applyProtection="1">
      <alignment vertical="center" shrinkToFit="1"/>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35" fillId="0" borderId="0" xfId="0" applyFont="1" applyBorder="1" applyAlignment="1">
      <alignment horizontal="center" vertical="center" shrinkToFit="1"/>
    </xf>
    <xf numFmtId="0" fontId="35" fillId="0" borderId="2" xfId="0" applyFont="1" applyBorder="1" applyAlignment="1">
      <alignment horizontal="center" vertical="center" shrinkToFit="1"/>
    </xf>
    <xf numFmtId="0" fontId="14" fillId="0" borderId="2" xfId="0" applyFont="1" applyBorder="1" applyAlignment="1" applyProtection="1">
      <alignment horizontal="center" vertical="center" shrinkToFit="1"/>
      <protection locked="0"/>
    </xf>
    <xf numFmtId="176" fontId="14" fillId="0" borderId="2" xfId="0" applyNumberFormat="1" applyFont="1" applyBorder="1" applyAlignment="1" applyProtection="1">
      <alignment horizontal="center" vertical="center" shrinkToFit="1"/>
      <protection locked="0"/>
    </xf>
    <xf numFmtId="0" fontId="14" fillId="0" borderId="0" xfId="0" applyFont="1" applyBorder="1" applyAlignment="1" applyProtection="1">
      <alignment horizontal="center" vertical="center" shrinkToFit="1"/>
      <protection locked="0"/>
    </xf>
    <xf numFmtId="0" fontId="20" fillId="0" borderId="0" xfId="0" applyFont="1" applyBorder="1" applyAlignment="1" applyProtection="1">
      <alignment horizontal="center" vertical="center" shrinkToFit="1"/>
      <protection locked="0"/>
    </xf>
    <xf numFmtId="0" fontId="13" fillId="0" borderId="0"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13" fillId="0" borderId="0" xfId="0" applyNumberFormat="1" applyFont="1" applyBorder="1" applyAlignment="1" applyProtection="1">
      <alignment horizontal="center" vertical="center" shrinkToFit="1"/>
      <protection locked="0"/>
    </xf>
    <xf numFmtId="0" fontId="13" fillId="0" borderId="2" xfId="0" applyNumberFormat="1" applyFont="1" applyBorder="1" applyAlignment="1" applyProtection="1">
      <alignment horizontal="center" vertical="center" shrinkToFit="1"/>
      <protection locked="0"/>
    </xf>
    <xf numFmtId="0" fontId="45" fillId="0" borderId="0" xfId="0" applyNumberFormat="1" applyFont="1" applyAlignment="1">
      <alignment horizontal="left" vertical="center" shrinkToFit="1"/>
    </xf>
    <xf numFmtId="0" fontId="43" fillId="0" borderId="0" xfId="0" applyFont="1" applyAlignment="1">
      <alignment horizontal="center" vertical="center" wrapText="1"/>
    </xf>
    <xf numFmtId="0" fontId="2" fillId="0" borderId="0" xfId="0" applyFont="1" applyAlignment="1">
      <alignment horizontal="center" vertical="center"/>
    </xf>
    <xf numFmtId="179" fontId="2" fillId="0" borderId="0" xfId="0" applyNumberFormat="1" applyFont="1" applyAlignment="1">
      <alignment horizontal="center" vertical="center"/>
    </xf>
    <xf numFmtId="0" fontId="43" fillId="0" borderId="1" xfId="0" applyFont="1" applyBorder="1" applyAlignment="1">
      <alignment horizontal="left" vertical="center" shrinkToFit="1"/>
    </xf>
    <xf numFmtId="0" fontId="57" fillId="0" borderId="0" xfId="0" applyFont="1" applyBorder="1" applyAlignment="1" applyProtection="1">
      <alignment horizontal="left" vertical="center" shrinkToFit="1"/>
      <protection locked="0"/>
    </xf>
    <xf numFmtId="0" fontId="13" fillId="0" borderId="0" xfId="0" applyFont="1" applyBorder="1" applyAlignment="1" applyProtection="1">
      <alignment horizontal="left" vertical="center" shrinkToFit="1"/>
      <protection locked="0"/>
    </xf>
    <xf numFmtId="0" fontId="13" fillId="0" borderId="2" xfId="0" applyFont="1" applyBorder="1" applyAlignment="1" applyProtection="1">
      <alignment horizontal="left" vertical="center" shrinkToFit="1"/>
      <protection locked="0"/>
    </xf>
    <xf numFmtId="0" fontId="58" fillId="0" borderId="0" xfId="0" applyFont="1" applyBorder="1" applyAlignment="1" applyProtection="1">
      <alignment horizontal="left" vertical="center" shrinkToFit="1"/>
      <protection locked="0"/>
    </xf>
    <xf numFmtId="0" fontId="48" fillId="0" borderId="0" xfId="0" applyFont="1" applyAlignment="1">
      <alignment horizontal="left" vertical="top" wrapText="1"/>
    </xf>
    <xf numFmtId="0" fontId="14" fillId="0" borderId="2" xfId="0" applyFont="1" applyBorder="1" applyAlignment="1" applyProtection="1">
      <alignment horizontal="center" vertical="center" shrinkToFit="1"/>
    </xf>
    <xf numFmtId="0" fontId="29" fillId="0" borderId="0" xfId="0" applyFont="1" applyBorder="1" applyAlignment="1">
      <alignment horizontal="center" vertical="center" shrinkToFit="1"/>
    </xf>
    <xf numFmtId="0" fontId="29" fillId="0" borderId="0" xfId="0" applyFont="1" applyAlignment="1">
      <alignment horizontal="center" vertical="center"/>
    </xf>
    <xf numFmtId="0" fontId="3" fillId="0" borderId="0" xfId="0" applyFont="1" applyAlignment="1">
      <alignment horizontal="center" vertical="center"/>
    </xf>
    <xf numFmtId="0" fontId="0" fillId="0" borderId="0" xfId="0" applyFont="1" applyAlignment="1">
      <alignment horizontal="center" vertical="center"/>
    </xf>
    <xf numFmtId="0" fontId="4" fillId="0" borderId="0" xfId="0" applyFont="1" applyBorder="1" applyAlignment="1">
      <alignment horizontal="center" vertical="center" shrinkToFit="1"/>
    </xf>
    <xf numFmtId="0" fontId="14" fillId="0" borderId="3" xfId="0" applyFont="1" applyBorder="1" applyAlignment="1" applyProtection="1">
      <alignment horizontal="center" vertical="center" shrinkToFit="1"/>
      <protection locked="0"/>
    </xf>
    <xf numFmtId="0" fontId="29" fillId="0" borderId="0" xfId="0" applyFont="1" applyBorder="1" applyAlignment="1">
      <alignment horizontal="center" vertical="center"/>
    </xf>
    <xf numFmtId="0" fontId="0" fillId="0" borderId="0" xfId="0" applyNumberFormat="1" applyAlignment="1">
      <alignment horizontal="center" vertical="center"/>
    </xf>
    <xf numFmtId="0" fontId="21" fillId="0" borderId="5" xfId="0" applyFont="1" applyBorder="1" applyAlignment="1">
      <alignment horizontal="center" vertical="top" wrapText="1"/>
    </xf>
    <xf numFmtId="0" fontId="21" fillId="0" borderId="0" xfId="0" applyFont="1" applyBorder="1" applyAlignment="1">
      <alignment horizontal="center" vertical="top" wrapText="1"/>
    </xf>
    <xf numFmtId="0" fontId="21" fillId="0" borderId="6" xfId="0" applyFont="1" applyBorder="1" applyAlignment="1">
      <alignment horizontal="center" vertical="top" wrapText="1"/>
    </xf>
    <xf numFmtId="0" fontId="21" fillId="0" borderId="7" xfId="0" applyFont="1" applyBorder="1" applyAlignment="1">
      <alignment horizontal="center" vertical="top" wrapText="1"/>
    </xf>
    <xf numFmtId="0" fontId="21" fillId="0" borderId="2" xfId="0" applyFont="1" applyBorder="1" applyAlignment="1">
      <alignment horizontal="center" vertical="top" wrapText="1"/>
    </xf>
    <xf numFmtId="0" fontId="21" fillId="0" borderId="8" xfId="0" applyFont="1" applyBorder="1" applyAlignment="1">
      <alignment horizontal="center" vertical="top" wrapText="1"/>
    </xf>
    <xf numFmtId="0" fontId="21" fillId="0" borderId="9" xfId="0" applyFont="1" applyBorder="1" applyAlignment="1">
      <alignment horizontal="center" wrapText="1"/>
    </xf>
    <xf numFmtId="0" fontId="21" fillId="0" borderId="1" xfId="0" applyFont="1" applyBorder="1" applyAlignment="1">
      <alignment horizontal="center" wrapText="1"/>
    </xf>
    <xf numFmtId="0" fontId="21" fillId="0" borderId="10" xfId="0" applyFont="1" applyBorder="1" applyAlignment="1">
      <alignment horizontal="center" wrapText="1"/>
    </xf>
    <xf numFmtId="0" fontId="21" fillId="0" borderId="5" xfId="0" applyFont="1" applyBorder="1" applyAlignment="1">
      <alignment horizontal="center" wrapText="1"/>
    </xf>
    <xf numFmtId="0" fontId="21" fillId="0" borderId="0" xfId="0" applyFont="1" applyBorder="1" applyAlignment="1">
      <alignment horizontal="center" wrapText="1"/>
    </xf>
    <xf numFmtId="0" fontId="21" fillId="0" borderId="6" xfId="0" applyFont="1" applyBorder="1" applyAlignment="1">
      <alignment horizontal="center" wrapText="1"/>
    </xf>
    <xf numFmtId="0" fontId="49" fillId="0" borderId="0" xfId="0" applyFont="1" applyAlignment="1">
      <alignment horizontal="center" vertical="center" wrapText="1"/>
    </xf>
    <xf numFmtId="0" fontId="14" fillId="0" borderId="0" xfId="0" applyFont="1" applyBorder="1" applyAlignment="1" applyProtection="1">
      <alignment horizontal="left" vertical="center" shrinkToFit="1"/>
      <protection locked="0"/>
    </xf>
    <xf numFmtId="0" fontId="16" fillId="0" borderId="0" xfId="0" applyFont="1" applyBorder="1" applyAlignment="1" applyProtection="1">
      <alignment horizontal="left" vertical="center" shrinkToFit="1"/>
      <protection locked="0"/>
    </xf>
    <xf numFmtId="0" fontId="14" fillId="0" borderId="2" xfId="0" applyFont="1" applyBorder="1" applyAlignment="1" applyProtection="1">
      <alignment horizontal="left" vertical="center" shrinkToFit="1"/>
      <protection locked="0"/>
    </xf>
    <xf numFmtId="0" fontId="16" fillId="0" borderId="2" xfId="0" applyFont="1" applyBorder="1" applyAlignment="1" applyProtection="1">
      <alignment horizontal="left" vertical="center" shrinkToFit="1"/>
      <protection locked="0"/>
    </xf>
    <xf numFmtId="0" fontId="45" fillId="0" borderId="0" xfId="0" applyFont="1" applyAlignment="1">
      <alignment horizontal="left" vertical="center" shrinkToFit="1"/>
    </xf>
    <xf numFmtId="0" fontId="13" fillId="0" borderId="9"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2" fillId="0" borderId="0" xfId="0" applyFont="1" applyAlignment="1">
      <alignment horizontal="center" vertical="center"/>
    </xf>
    <xf numFmtId="0" fontId="27" fillId="0" borderId="2" xfId="0" applyFont="1" applyBorder="1" applyAlignment="1" applyProtection="1">
      <alignment horizontal="left" vertical="center" shrinkToFit="1"/>
      <protection locked="0"/>
    </xf>
    <xf numFmtId="176" fontId="16" fillId="0" borderId="2" xfId="0" applyNumberFormat="1" applyFont="1" applyBorder="1" applyAlignment="1" applyProtection="1">
      <alignment horizontal="center" vertical="center" shrinkToFit="1"/>
      <protection locked="0"/>
    </xf>
    <xf numFmtId="176" fontId="16" fillId="0" borderId="3" xfId="0" applyNumberFormat="1" applyFont="1" applyBorder="1" applyAlignment="1" applyProtection="1">
      <alignment horizontal="center" vertical="center" shrinkToFit="1"/>
      <protection locked="0"/>
    </xf>
    <xf numFmtId="0" fontId="16" fillId="0" borderId="2" xfId="0" applyFont="1" applyBorder="1" applyAlignment="1" applyProtection="1">
      <alignment horizontal="center" vertical="center" shrinkToFit="1"/>
      <protection locked="0"/>
    </xf>
    <xf numFmtId="177" fontId="16" fillId="0" borderId="2" xfId="0" applyNumberFormat="1" applyFont="1" applyBorder="1" applyAlignment="1" applyProtection="1">
      <alignment horizontal="center" vertical="center" shrinkToFit="1"/>
      <protection locked="0"/>
    </xf>
    <xf numFmtId="0" fontId="15" fillId="0" borderId="0"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0" xfId="0" applyFont="1" applyBorder="1" applyAlignment="1">
      <alignment horizontal="left" vertical="center" shrinkToFit="1"/>
    </xf>
    <xf numFmtId="0" fontId="15" fillId="0" borderId="2" xfId="0" applyFont="1" applyBorder="1" applyAlignment="1">
      <alignment horizontal="left" vertical="center" shrinkToFit="1"/>
    </xf>
    <xf numFmtId="0" fontId="12" fillId="0" borderId="0" xfId="0" applyFont="1" applyAlignment="1">
      <alignment horizontal="center" vertical="center" shrinkToFit="1"/>
    </xf>
    <xf numFmtId="0" fontId="15" fillId="0" borderId="0" xfId="0" applyNumberFormat="1" applyFont="1" applyBorder="1" applyAlignment="1">
      <alignment horizontal="center" vertical="center" shrinkToFit="1"/>
    </xf>
    <xf numFmtId="0" fontId="16" fillId="0" borderId="0" xfId="0" applyFont="1" applyBorder="1" applyAlignment="1">
      <alignment horizontal="left" vertical="center" shrinkToFit="1"/>
    </xf>
    <xf numFmtId="0" fontId="50" fillId="0" borderId="0" xfId="0" applyFont="1" applyAlignment="1">
      <alignment horizontal="left" vertical="top"/>
    </xf>
    <xf numFmtId="0" fontId="35" fillId="0" borderId="0" xfId="0" applyFont="1" applyBorder="1" applyAlignment="1">
      <alignment horizontal="center" vertical="center"/>
    </xf>
    <xf numFmtId="0" fontId="35" fillId="0" borderId="2" xfId="0" applyFont="1" applyBorder="1" applyAlignment="1">
      <alignment horizontal="center" vertical="center"/>
    </xf>
    <xf numFmtId="0" fontId="17" fillId="0" borderId="2" xfId="0" applyFont="1" applyBorder="1" applyAlignment="1" applyProtection="1">
      <alignment horizontal="left" vertical="center" shrinkToFit="1"/>
      <protection locked="0"/>
    </xf>
    <xf numFmtId="0" fontId="15" fillId="0" borderId="2" xfId="0" applyNumberFormat="1" applyFont="1" applyBorder="1" applyAlignment="1">
      <alignment horizontal="center" vertical="center" shrinkToFit="1"/>
    </xf>
    <xf numFmtId="0" fontId="0" fillId="0" borderId="0" xfId="0" applyBorder="1" applyAlignment="1">
      <alignment horizontal="center" vertical="center"/>
    </xf>
    <xf numFmtId="0" fontId="15" fillId="0" borderId="0" xfId="0" applyFont="1" applyBorder="1" applyAlignment="1" applyProtection="1">
      <alignment horizontal="center" vertical="center" shrinkToFit="1"/>
      <protection locked="0"/>
    </xf>
    <xf numFmtId="0" fontId="15" fillId="0" borderId="2" xfId="0" applyFont="1" applyBorder="1" applyAlignment="1" applyProtection="1">
      <alignment horizontal="center" vertical="center" shrinkToFit="1"/>
      <protection locked="0"/>
    </xf>
    <xf numFmtId="0" fontId="16" fillId="0" borderId="0" xfId="0" applyFont="1" applyBorder="1" applyAlignment="1" applyProtection="1">
      <alignment horizontal="center" vertical="center" shrinkToFit="1"/>
      <protection locked="0"/>
    </xf>
    <xf numFmtId="0" fontId="10" fillId="0" borderId="0"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23" fillId="0" borderId="0" xfId="0" applyFont="1" applyBorder="1" applyAlignment="1" applyProtection="1">
      <alignment horizontal="center" vertical="center" shrinkToFit="1"/>
      <protection locked="0"/>
    </xf>
    <xf numFmtId="0" fontId="4" fillId="0" borderId="0" xfId="0" applyFont="1" applyAlignment="1">
      <alignment horizontal="right"/>
    </xf>
    <xf numFmtId="0" fontId="4" fillId="0" borderId="0" xfId="0" applyFont="1" applyAlignment="1" applyProtection="1">
      <alignment horizontal="right" shrinkToFit="1"/>
      <protection locked="0"/>
    </xf>
    <xf numFmtId="0" fontId="42" fillId="2" borderId="0" xfId="0" applyFont="1" applyFill="1" applyBorder="1" applyAlignment="1">
      <alignment horizontal="center" vertical="center"/>
    </xf>
    <xf numFmtId="0" fontId="16" fillId="0" borderId="2" xfId="0" applyFont="1" applyBorder="1" applyAlignment="1">
      <alignment horizontal="left" vertical="center" shrinkToFit="1"/>
    </xf>
    <xf numFmtId="0" fontId="51" fillId="0" borderId="0" xfId="0" applyFont="1" applyBorder="1" applyAlignment="1">
      <alignment horizontal="center" vertical="center"/>
    </xf>
    <xf numFmtId="0" fontId="2" fillId="0" borderId="0" xfId="0" applyFont="1" applyAlignment="1" applyProtection="1">
      <alignment horizontal="left" vertical="center" shrinkToFit="1"/>
      <protection locked="0"/>
    </xf>
    <xf numFmtId="0" fontId="16" fillId="0" borderId="3" xfId="0" applyFont="1" applyBorder="1" applyAlignment="1" applyProtection="1">
      <alignment horizontal="left" vertical="center" shrinkToFit="1"/>
      <protection locked="0"/>
    </xf>
    <xf numFmtId="0" fontId="30" fillId="0" borderId="0" xfId="0" applyFont="1" applyBorder="1" applyAlignment="1">
      <alignment horizontal="left" vertical="center" shrinkToFit="1"/>
    </xf>
    <xf numFmtId="0" fontId="14" fillId="0" borderId="3" xfId="0" applyFont="1" applyBorder="1" applyAlignment="1" applyProtection="1">
      <alignment horizontal="left" vertical="center" shrinkToFit="1"/>
      <protection locked="0"/>
    </xf>
    <xf numFmtId="0" fontId="27" fillId="0" borderId="3" xfId="0" applyFont="1" applyBorder="1" applyAlignment="1" applyProtection="1">
      <alignment horizontal="left" vertical="center" shrinkToFit="1"/>
      <protection locked="0"/>
    </xf>
    <xf numFmtId="0" fontId="19" fillId="0" borderId="2" xfId="0" applyFont="1" applyBorder="1" applyAlignment="1">
      <alignment horizontal="center" vertical="center"/>
    </xf>
    <xf numFmtId="0" fontId="18" fillId="0" borderId="0" xfId="0" applyNumberFormat="1" applyFont="1" applyBorder="1" applyAlignment="1">
      <alignment horizontal="center" vertical="center"/>
    </xf>
    <xf numFmtId="0" fontId="52" fillId="0" borderId="1" xfId="0" applyFont="1" applyBorder="1" applyAlignment="1">
      <alignment horizontal="left" shrinkToFit="1"/>
    </xf>
    <xf numFmtId="0" fontId="19" fillId="0" borderId="2" xfId="0" applyFont="1" applyBorder="1" applyAlignment="1" applyProtection="1">
      <alignment horizontal="left" vertical="center" shrinkToFit="1"/>
      <protection locked="0"/>
    </xf>
    <xf numFmtId="0" fontId="14" fillId="0" borderId="1" xfId="0" applyFont="1" applyBorder="1" applyAlignment="1" applyProtection="1">
      <alignment horizontal="left" vertical="center" shrinkToFit="1"/>
      <protection locked="0"/>
    </xf>
    <xf numFmtId="0" fontId="19" fillId="0" borderId="1" xfId="0" applyFont="1" applyBorder="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Border="1" applyAlignment="1" applyProtection="1">
      <alignment horizontal="left" vertical="center" shrinkToFit="1"/>
      <protection locked="0"/>
    </xf>
    <xf numFmtId="0" fontId="18" fillId="0" borderId="0" xfId="0" applyFont="1" applyBorder="1" applyAlignment="1">
      <alignment horizontal="center" vertical="center"/>
    </xf>
    <xf numFmtId="0" fontId="2" fillId="0" borderId="0" xfId="0" applyFont="1" applyAlignment="1">
      <alignment horizontal="left" vertical="top" wrapText="1"/>
    </xf>
    <xf numFmtId="0" fontId="18" fillId="0" borderId="2" xfId="0" applyFont="1" applyFill="1" applyBorder="1" applyAlignment="1">
      <alignment horizont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14" fillId="0" borderId="0" xfId="2" applyNumberFormat="1" applyFont="1" applyBorder="1" applyAlignment="1" applyProtection="1">
      <alignment horizontal="left" vertical="center" shrinkToFit="1"/>
      <protection locked="0"/>
    </xf>
    <xf numFmtId="0" fontId="14" fillId="0" borderId="0" xfId="1" applyNumberFormat="1" applyFont="1" applyBorder="1" applyAlignment="1" applyProtection="1">
      <alignment horizontal="left" vertical="center" shrinkToFit="1"/>
      <protection locked="0"/>
    </xf>
    <xf numFmtId="3" fontId="10" fillId="0" borderId="2" xfId="0" applyNumberFormat="1" applyFont="1" applyBorder="1" applyAlignment="1">
      <alignment horizontal="right"/>
    </xf>
    <xf numFmtId="3" fontId="10" fillId="0" borderId="3" xfId="0" applyNumberFormat="1" applyFont="1" applyBorder="1" applyAlignment="1">
      <alignment horizontal="right"/>
    </xf>
    <xf numFmtId="3" fontId="10" fillId="0" borderId="3" xfId="0" applyNumberFormat="1" applyFont="1" applyBorder="1" applyAlignment="1" applyProtection="1">
      <alignment horizontal="right"/>
      <protection locked="0"/>
    </xf>
    <xf numFmtId="0" fontId="19" fillId="0" borderId="2" xfId="0" applyFont="1" applyBorder="1" applyAlignment="1">
      <alignment horizontal="left" vertical="center"/>
    </xf>
    <xf numFmtId="0" fontId="19" fillId="0" borderId="0" xfId="0" applyFont="1" applyBorder="1" applyAlignment="1">
      <alignment horizontal="center" vertical="center"/>
    </xf>
    <xf numFmtId="0" fontId="42" fillId="0" borderId="0" xfId="0" applyFont="1" applyAlignment="1">
      <alignment horizontal="center" vertical="center"/>
    </xf>
    <xf numFmtId="0" fontId="42" fillId="0" borderId="0" xfId="0" applyFont="1" applyAlignment="1">
      <alignment horizontal="center" vertical="top"/>
    </xf>
    <xf numFmtId="0" fontId="2" fillId="0" borderId="0" xfId="0" applyFont="1" applyAlignment="1">
      <alignment horizontal="left" vertical="center" wrapText="1"/>
    </xf>
    <xf numFmtId="0" fontId="10" fillId="0" borderId="0" xfId="0" applyFont="1" applyBorder="1" applyAlignment="1">
      <alignment horizontal="center" vertical="center"/>
    </xf>
    <xf numFmtId="0" fontId="53" fillId="0" borderId="9" xfId="0" applyFont="1" applyBorder="1" applyAlignment="1" applyProtection="1">
      <alignment horizontal="left" vertical="top" wrapText="1"/>
      <protection locked="0"/>
    </xf>
    <xf numFmtId="0" fontId="36" fillId="0" borderId="1" xfId="0" applyFont="1" applyBorder="1" applyAlignment="1" applyProtection="1">
      <alignment horizontal="left" vertical="top" wrapText="1"/>
      <protection locked="0"/>
    </xf>
    <xf numFmtId="0" fontId="36" fillId="0" borderId="10" xfId="0" applyFont="1" applyBorder="1" applyAlignment="1" applyProtection="1">
      <alignment horizontal="left" vertical="top" wrapText="1"/>
      <protection locked="0"/>
    </xf>
    <xf numFmtId="0" fontId="36" fillId="0" borderId="7" xfId="0" applyFont="1" applyBorder="1" applyAlignment="1" applyProtection="1">
      <alignment horizontal="left" vertical="top" wrapText="1"/>
      <protection locked="0"/>
    </xf>
    <xf numFmtId="0" fontId="36" fillId="0" borderId="2" xfId="0" applyFont="1" applyBorder="1" applyAlignment="1" applyProtection="1">
      <alignment horizontal="left" vertical="top" wrapText="1"/>
      <protection locked="0"/>
    </xf>
    <xf numFmtId="0" fontId="36" fillId="0" borderId="8" xfId="0" applyFont="1" applyBorder="1" applyAlignment="1" applyProtection="1">
      <alignment horizontal="left" vertical="top" wrapText="1"/>
      <protection locked="0"/>
    </xf>
    <xf numFmtId="0" fontId="18" fillId="0" borderId="2" xfId="0" applyFont="1" applyBorder="1" applyAlignment="1">
      <alignment horizontal="center" vertical="center"/>
    </xf>
    <xf numFmtId="0" fontId="18" fillId="0" borderId="2" xfId="0" applyFont="1" applyBorder="1" applyAlignment="1">
      <alignment horizontal="center" vertical="center" wrapText="1"/>
    </xf>
    <xf numFmtId="0" fontId="18" fillId="0" borderId="2" xfId="0" applyNumberFormat="1" applyFont="1" applyBorder="1" applyAlignment="1">
      <alignment horizontal="center" vertical="center"/>
    </xf>
    <xf numFmtId="0" fontId="2" fillId="0" borderId="11" xfId="0" applyFont="1" applyBorder="1" applyAlignment="1">
      <alignment horizontal="center" vertical="center"/>
    </xf>
    <xf numFmtId="178" fontId="19" fillId="0" borderId="11" xfId="0" applyNumberFormat="1" applyFont="1" applyBorder="1" applyAlignment="1" applyProtection="1">
      <alignment horizontal="center" vertical="center" shrinkToFit="1"/>
      <protection locked="0"/>
    </xf>
    <xf numFmtId="0" fontId="18" fillId="0" borderId="11" xfId="0" applyFont="1" applyBorder="1" applyAlignment="1">
      <alignment horizontal="center" vertical="center" shrinkToFit="1"/>
    </xf>
    <xf numFmtId="0" fontId="4" fillId="0" borderId="11" xfId="0" applyFont="1" applyBorder="1" applyAlignment="1">
      <alignment horizontal="center" vertical="center"/>
    </xf>
    <xf numFmtId="0" fontId="4" fillId="0" borderId="12" xfId="0" applyFont="1" applyBorder="1" applyAlignment="1">
      <alignment horizontal="right" vertical="center"/>
    </xf>
    <xf numFmtId="0" fontId="4" fillId="0" borderId="3" xfId="0" applyFont="1" applyBorder="1" applyAlignment="1">
      <alignment horizontal="right" vertical="center"/>
    </xf>
    <xf numFmtId="0" fontId="4" fillId="0" borderId="3" xfId="0" applyFont="1" applyBorder="1" applyAlignment="1">
      <alignment horizontal="center" vertical="center"/>
    </xf>
    <xf numFmtId="0" fontId="18" fillId="0" borderId="2" xfId="0" applyFont="1" applyBorder="1" applyAlignment="1">
      <alignment horizontal="center" vertical="center" shrinkToFit="1"/>
    </xf>
    <xf numFmtId="0" fontId="18" fillId="0" borderId="2" xfId="0" applyNumberFormat="1" applyFont="1" applyBorder="1" applyAlignment="1">
      <alignment horizontal="center" vertical="center" shrinkToFit="1"/>
    </xf>
    <xf numFmtId="0" fontId="18" fillId="0" borderId="0" xfId="0" applyNumberFormat="1" applyFont="1" applyBorder="1" applyAlignment="1">
      <alignment horizontal="center" vertical="center" shrinkToFit="1"/>
    </xf>
    <xf numFmtId="0" fontId="35" fillId="0" borderId="1" xfId="0" applyFont="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18" fillId="0" borderId="0" xfId="0" applyFont="1" applyAlignment="1">
      <alignment horizontal="center" vertical="center" shrinkToFit="1"/>
    </xf>
    <xf numFmtId="0" fontId="2" fillId="0" borderId="11" xfId="0" applyFont="1" applyBorder="1" applyAlignment="1">
      <alignment horizontal="center" vertical="center" wrapText="1"/>
    </xf>
  </cellXfs>
  <cellStyles count="3">
    <cellStyle name="ハイパーリンク" xfId="2" builtinId="8"/>
    <cellStyle name="桁区切り" xfId="1" builtinId="6"/>
    <cellStyle name="標準" xfId="0" builtinId="0"/>
  </cellStyles>
  <dxfs count="13">
    <dxf>
      <fill>
        <patternFill>
          <bgColor theme="8" tint="0.79998168889431442"/>
        </patternFill>
      </fill>
    </dxf>
    <dxf>
      <fill>
        <patternFill patternType="solid">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9525</xdr:colOff>
      <xdr:row>0</xdr:row>
      <xdr:rowOff>28575</xdr:rowOff>
    </xdr:from>
    <xdr:to>
      <xdr:col>29</xdr:col>
      <xdr:colOff>161925</xdr:colOff>
      <xdr:row>4</xdr:row>
      <xdr:rowOff>38100</xdr:rowOff>
    </xdr:to>
    <xdr:pic>
      <xdr:nvPicPr>
        <xdr:cNvPr id="1262" name="図 1">
          <a:extLst>
            <a:ext uri="{FF2B5EF4-FFF2-40B4-BE49-F238E27FC236}">
              <a16:creationId xmlns:a16="http://schemas.microsoft.com/office/drawing/2014/main" id="{3D12B4A1-E5B6-48EC-9566-C771817542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4025" y="28575"/>
          <a:ext cx="3409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xdr:colOff>
      <xdr:row>0</xdr:row>
      <xdr:rowOff>28575</xdr:rowOff>
    </xdr:from>
    <xdr:to>
      <xdr:col>29</xdr:col>
      <xdr:colOff>161925</xdr:colOff>
      <xdr:row>4</xdr:row>
      <xdr:rowOff>38100</xdr:rowOff>
    </xdr:to>
    <xdr:pic>
      <xdr:nvPicPr>
        <xdr:cNvPr id="2422" name="図 1">
          <a:extLst>
            <a:ext uri="{FF2B5EF4-FFF2-40B4-BE49-F238E27FC236}">
              <a16:creationId xmlns:a16="http://schemas.microsoft.com/office/drawing/2014/main" id="{DA3B46C0-3AD5-4460-A6A1-48136A33A5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4025" y="28575"/>
          <a:ext cx="3409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xdr:colOff>
      <xdr:row>0</xdr:row>
      <xdr:rowOff>28575</xdr:rowOff>
    </xdr:from>
    <xdr:to>
      <xdr:col>29</xdr:col>
      <xdr:colOff>161925</xdr:colOff>
      <xdr:row>4</xdr:row>
      <xdr:rowOff>38100</xdr:rowOff>
    </xdr:to>
    <xdr:pic>
      <xdr:nvPicPr>
        <xdr:cNvPr id="3343" name="図 1">
          <a:extLst>
            <a:ext uri="{FF2B5EF4-FFF2-40B4-BE49-F238E27FC236}">
              <a16:creationId xmlns:a16="http://schemas.microsoft.com/office/drawing/2014/main" id="{B8F14CB3-5ED1-4A48-BBA4-91D3AF818B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4025" y="28575"/>
          <a:ext cx="3409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9525</xdr:colOff>
      <xdr:row>0</xdr:row>
      <xdr:rowOff>28575</xdr:rowOff>
    </xdr:from>
    <xdr:to>
      <xdr:col>29</xdr:col>
      <xdr:colOff>161925</xdr:colOff>
      <xdr:row>4</xdr:row>
      <xdr:rowOff>38100</xdr:rowOff>
    </xdr:to>
    <xdr:pic>
      <xdr:nvPicPr>
        <xdr:cNvPr id="4355" name="図 1">
          <a:extLst>
            <a:ext uri="{FF2B5EF4-FFF2-40B4-BE49-F238E27FC236}">
              <a16:creationId xmlns:a16="http://schemas.microsoft.com/office/drawing/2014/main" id="{16410DE2-923F-4B87-82EF-F2F2E1DF4A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4025" y="28575"/>
          <a:ext cx="3409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H62"/>
  <sheetViews>
    <sheetView showGridLines="0" showZeros="0" tabSelected="1" view="pageBreakPreview" zoomScaleNormal="50" zoomScaleSheetLayoutView="100" workbookViewId="0">
      <selection activeCell="J10" sqref="J10:Q11"/>
    </sheetView>
  </sheetViews>
  <sheetFormatPr defaultRowHeight="13.5" x14ac:dyDescent="0.15"/>
  <cols>
    <col min="1" max="41" width="2.25" customWidth="1"/>
    <col min="42" max="42" width="8" hidden="1" customWidth="1"/>
    <col min="43" max="50" width="2.25" customWidth="1"/>
    <col min="52" max="52" width="9" customWidth="1"/>
    <col min="54" max="54" width="9" hidden="1" customWidth="1"/>
    <col min="55" max="55" width="41.75" hidden="1" customWidth="1"/>
    <col min="56" max="60" width="9" hidden="1" customWidth="1"/>
  </cols>
  <sheetData>
    <row r="1" spans="1:60" ht="13.5" customHeight="1" x14ac:dyDescent="0.15">
      <c r="AP1" s="106"/>
      <c r="BC1" s="106" t="s">
        <v>295</v>
      </c>
      <c r="BD1" s="106" t="s">
        <v>296</v>
      </c>
      <c r="BE1">
        <v>4</v>
      </c>
      <c r="BF1">
        <v>7</v>
      </c>
      <c r="BG1">
        <v>10</v>
      </c>
    </row>
    <row r="2" spans="1:60" ht="13.5" customHeight="1" x14ac:dyDescent="0.15">
      <c r="AP2" s="106"/>
      <c r="BC2" t="s">
        <v>307</v>
      </c>
      <c r="BD2">
        <v>11</v>
      </c>
      <c r="BE2">
        <v>570000</v>
      </c>
      <c r="BF2">
        <v>380000</v>
      </c>
      <c r="BG2">
        <v>600000</v>
      </c>
    </row>
    <row r="3" spans="1:60" ht="13.5" customHeight="1" x14ac:dyDescent="0.15">
      <c r="B3" s="124" t="str">
        <f>IF(AND(学生氏名中&lt;&gt;"",AZ10=""),"电子表格
填写好后
请发给JCL确认后
再打印盖章","")</f>
        <v/>
      </c>
      <c r="C3" s="124"/>
      <c r="D3" s="124"/>
      <c r="E3" s="124"/>
      <c r="F3" s="124"/>
      <c r="G3" s="124"/>
      <c r="H3" s="124"/>
      <c r="I3" s="124"/>
      <c r="BC3" s="106" t="s">
        <v>308</v>
      </c>
      <c r="BD3">
        <v>12</v>
      </c>
      <c r="BE3">
        <v>540000</v>
      </c>
      <c r="BF3">
        <v>360000</v>
      </c>
      <c r="BG3">
        <v>570000</v>
      </c>
    </row>
    <row r="4" spans="1:60" ht="13.5" customHeight="1" x14ac:dyDescent="0.15">
      <c r="B4" s="124"/>
      <c r="C4" s="124"/>
      <c r="D4" s="124"/>
      <c r="E4" s="124"/>
      <c r="F4" s="124"/>
      <c r="G4" s="124"/>
      <c r="H4" s="124"/>
      <c r="I4" s="124"/>
      <c r="AH4" s="91"/>
      <c r="AI4" s="91"/>
      <c r="AJ4" s="91"/>
      <c r="AK4" s="91"/>
      <c r="AL4" s="91"/>
      <c r="AM4" s="91"/>
      <c r="AN4" s="91"/>
      <c r="BC4" s="106" t="s">
        <v>304</v>
      </c>
      <c r="BD4">
        <v>21</v>
      </c>
      <c r="BE4">
        <v>100000</v>
      </c>
      <c r="BF4">
        <v>70000</v>
      </c>
      <c r="BG4">
        <v>130000</v>
      </c>
    </row>
    <row r="5" spans="1:60" ht="13.5" customHeight="1" x14ac:dyDescent="0.15">
      <c r="B5" s="124"/>
      <c r="C5" s="124"/>
      <c r="D5" s="124"/>
      <c r="E5" s="124"/>
      <c r="F5" s="124"/>
      <c r="G5" s="124"/>
      <c r="H5" s="124"/>
      <c r="I5" s="124"/>
      <c r="AH5" s="132" t="str">
        <f>IF(AND(学生氏名中&lt;&gt;"",AZ10=" "),"请参考照片要求
提交正装照片。
不可与护照及
其他证书照片相同。
照片背后标注学生
姓名和出生年月日","")</f>
        <v/>
      </c>
      <c r="AI5" s="132"/>
      <c r="AJ5" s="132"/>
      <c r="AK5" s="132"/>
      <c r="AL5" s="132"/>
      <c r="AM5" s="132"/>
      <c r="AN5" s="132"/>
      <c r="BC5" s="106" t="s">
        <v>305</v>
      </c>
      <c r="BD5">
        <v>20</v>
      </c>
      <c r="BE5">
        <v>0</v>
      </c>
      <c r="BF5">
        <v>0</v>
      </c>
      <c r="BG5">
        <v>0</v>
      </c>
    </row>
    <row r="6" spans="1:60" ht="13.5" customHeight="1" x14ac:dyDescent="0.15">
      <c r="B6" s="124"/>
      <c r="C6" s="124"/>
      <c r="D6" s="124"/>
      <c r="E6" s="124"/>
      <c r="F6" s="124"/>
      <c r="G6" s="124"/>
      <c r="H6" s="124"/>
      <c r="I6" s="124"/>
      <c r="K6" s="136" t="s">
        <v>1</v>
      </c>
      <c r="L6" s="136"/>
      <c r="M6" s="136"/>
      <c r="N6" s="136"/>
      <c r="O6" s="136"/>
      <c r="P6" s="136"/>
      <c r="Q6" s="136"/>
      <c r="R6" s="136"/>
      <c r="S6" s="136"/>
      <c r="T6" s="136"/>
      <c r="U6" s="136"/>
      <c r="V6" s="136"/>
      <c r="W6" s="136"/>
      <c r="X6" s="136"/>
      <c r="Y6" s="136"/>
      <c r="Z6" s="136"/>
      <c r="AA6" s="136"/>
      <c r="AB6" s="136"/>
      <c r="AC6" s="136"/>
      <c r="AD6" s="136"/>
      <c r="AG6" s="91"/>
      <c r="AH6" s="132"/>
      <c r="AI6" s="132"/>
      <c r="AJ6" s="132"/>
      <c r="AK6" s="132"/>
      <c r="AL6" s="132"/>
      <c r="AM6" s="132"/>
      <c r="AN6" s="132"/>
      <c r="BC6" s="106" t="s">
        <v>310</v>
      </c>
      <c r="BD6">
        <v>19</v>
      </c>
      <c r="BE6">
        <v>0</v>
      </c>
      <c r="BF6">
        <v>0</v>
      </c>
      <c r="BG6">
        <v>0</v>
      </c>
    </row>
    <row r="7" spans="1:60" ht="13.5" customHeight="1" x14ac:dyDescent="0.15">
      <c r="B7" s="124"/>
      <c r="C7" s="124"/>
      <c r="D7" s="124"/>
      <c r="E7" s="124"/>
      <c r="F7" s="124"/>
      <c r="G7" s="124"/>
      <c r="H7" s="124"/>
      <c r="I7" s="124"/>
      <c r="K7" s="136"/>
      <c r="L7" s="136"/>
      <c r="M7" s="136"/>
      <c r="N7" s="136"/>
      <c r="O7" s="136"/>
      <c r="P7" s="136"/>
      <c r="Q7" s="136"/>
      <c r="R7" s="136"/>
      <c r="S7" s="136"/>
      <c r="T7" s="136"/>
      <c r="U7" s="136"/>
      <c r="V7" s="136"/>
      <c r="W7" s="136"/>
      <c r="X7" s="136"/>
      <c r="Y7" s="136"/>
      <c r="Z7" s="136"/>
      <c r="AA7" s="136"/>
      <c r="AB7" s="136"/>
      <c r="AC7" s="136"/>
      <c r="AD7" s="136"/>
      <c r="AG7" s="91"/>
      <c r="AH7" s="132"/>
      <c r="AI7" s="132"/>
      <c r="AJ7" s="132"/>
      <c r="AK7" s="132"/>
      <c r="AL7" s="132"/>
      <c r="AM7" s="132"/>
      <c r="AN7" s="132"/>
    </row>
    <row r="8" spans="1:60" ht="13.5" customHeight="1" x14ac:dyDescent="0.15">
      <c r="B8" s="124"/>
      <c r="C8" s="124"/>
      <c r="D8" s="124"/>
      <c r="E8" s="124"/>
      <c r="F8" s="124"/>
      <c r="G8" s="124"/>
      <c r="H8" s="124"/>
      <c r="I8" s="124"/>
      <c r="K8" s="137" t="s">
        <v>0</v>
      </c>
      <c r="L8" s="137"/>
      <c r="M8" s="137"/>
      <c r="N8" s="137"/>
      <c r="O8" s="137"/>
      <c r="P8" s="137"/>
      <c r="Q8" s="137"/>
      <c r="R8" s="137"/>
      <c r="S8" s="137"/>
      <c r="T8" s="137"/>
      <c r="U8" s="137"/>
      <c r="V8" s="137"/>
      <c r="W8" s="137"/>
      <c r="X8" s="137"/>
      <c r="Y8" s="137"/>
      <c r="Z8" s="137"/>
      <c r="AA8" s="137"/>
      <c r="AB8" s="137"/>
      <c r="AC8" s="137"/>
      <c r="AD8" s="137"/>
      <c r="AG8" s="91"/>
      <c r="AH8" s="132"/>
      <c r="AI8" s="132"/>
      <c r="AJ8" s="132"/>
      <c r="AK8" s="132"/>
      <c r="AL8" s="132"/>
      <c r="AM8" s="132"/>
      <c r="AN8" s="132"/>
      <c r="BC8" s="106" t="s">
        <v>303</v>
      </c>
      <c r="BD8">
        <v>10</v>
      </c>
    </row>
    <row r="9" spans="1:60" ht="1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91"/>
      <c r="AH9" s="132"/>
      <c r="AI9" s="132"/>
      <c r="AJ9" s="132"/>
      <c r="AK9" s="132"/>
      <c r="AL9" s="132"/>
      <c r="AM9" s="132"/>
      <c r="AN9" s="132"/>
      <c r="BC9" s="8"/>
      <c r="BD9" s="8"/>
      <c r="BE9" s="8"/>
      <c r="BF9" s="8"/>
      <c r="BG9" s="8"/>
    </row>
    <row r="10" spans="1:60" ht="13.5" customHeight="1" x14ac:dyDescent="0.15">
      <c r="A10" s="126" t="s">
        <v>279</v>
      </c>
      <c r="B10" s="126"/>
      <c r="C10" s="7" t="s">
        <v>41</v>
      </c>
      <c r="D10" s="7"/>
      <c r="E10" s="3"/>
      <c r="F10" s="3"/>
      <c r="G10" s="3"/>
      <c r="H10" s="3"/>
      <c r="I10" s="3"/>
      <c r="J10" s="119"/>
      <c r="K10" s="119"/>
      <c r="L10" s="119"/>
      <c r="M10" s="119"/>
      <c r="N10" s="119"/>
      <c r="O10" s="119"/>
      <c r="P10" s="119"/>
      <c r="Q10" s="119"/>
      <c r="R10" s="4"/>
      <c r="S10" s="7" t="s">
        <v>42</v>
      </c>
      <c r="T10" s="7"/>
      <c r="U10" s="3"/>
      <c r="V10" s="3"/>
      <c r="W10" s="3"/>
      <c r="X10" s="10"/>
      <c r="Y10" s="10"/>
      <c r="Z10" s="119"/>
      <c r="AA10" s="119"/>
      <c r="AB10" s="119"/>
      <c r="AC10" s="119"/>
      <c r="AD10" s="119"/>
      <c r="AE10" s="119"/>
      <c r="AF10" s="119"/>
      <c r="AG10" s="119"/>
      <c r="AH10" s="2"/>
      <c r="AI10" s="148" t="s">
        <v>257</v>
      </c>
      <c r="AJ10" s="149"/>
      <c r="AK10" s="149"/>
      <c r="AL10" s="149"/>
      <c r="AM10" s="149"/>
      <c r="AN10" s="150"/>
      <c r="AQ10" s="66"/>
      <c r="AR10" s="60" t="s">
        <v>184</v>
      </c>
      <c r="AS10" s="67"/>
      <c r="AT10" s="67"/>
      <c r="AU10" s="67"/>
      <c r="AV10" s="67"/>
      <c r="AW10" s="67"/>
      <c r="AX10" s="67"/>
      <c r="AY10" s="67"/>
      <c r="AZ10" s="101"/>
      <c r="BC10" s="8"/>
      <c r="BD10" s="8"/>
      <c r="BE10" s="8"/>
      <c r="BF10" s="8"/>
      <c r="BG10" s="8"/>
      <c r="BH10" s="8"/>
    </row>
    <row r="11" spans="1:60" s="8" customFormat="1" ht="13.5" customHeight="1" x14ac:dyDescent="0.15">
      <c r="C11" s="69" t="s">
        <v>195</v>
      </c>
      <c r="D11" s="9"/>
      <c r="E11" s="11"/>
      <c r="F11" s="11"/>
      <c r="G11" s="3"/>
      <c r="H11" s="3"/>
      <c r="I11" s="3"/>
      <c r="J11" s="120"/>
      <c r="K11" s="120"/>
      <c r="L11" s="120"/>
      <c r="M11" s="120"/>
      <c r="N11" s="120"/>
      <c r="O11" s="120"/>
      <c r="P11" s="120"/>
      <c r="Q11" s="120"/>
      <c r="S11" s="69" t="s">
        <v>197</v>
      </c>
      <c r="T11" s="9"/>
      <c r="U11" s="11"/>
      <c r="V11" s="11"/>
      <c r="W11" s="3"/>
      <c r="X11" s="10"/>
      <c r="Y11" s="10"/>
      <c r="Z11" s="120"/>
      <c r="AA11" s="120"/>
      <c r="AB11" s="120"/>
      <c r="AC11" s="120"/>
      <c r="AD11" s="120"/>
      <c r="AE11" s="120"/>
      <c r="AF11" s="120"/>
      <c r="AG11" s="120"/>
      <c r="AH11" s="10"/>
      <c r="AI11" s="151"/>
      <c r="AJ11" s="152"/>
      <c r="AK11" s="152"/>
      <c r="AL11" s="152"/>
      <c r="AM11" s="152"/>
      <c r="AN11" s="153"/>
      <c r="AQ11" s="66"/>
      <c r="AR11" s="60" t="s">
        <v>185</v>
      </c>
      <c r="AS11" s="67"/>
      <c r="AT11" s="67"/>
      <c r="AU11" s="67"/>
      <c r="AV11" s="67"/>
      <c r="AW11" s="67"/>
      <c r="AX11" s="67"/>
      <c r="AY11" s="67"/>
      <c r="AZ11" s="67"/>
    </row>
    <row r="12" spans="1:60" s="8" customFormat="1" ht="13.5" customHeight="1" x14ac:dyDescent="0.15">
      <c r="C12" s="9"/>
      <c r="D12" s="9"/>
      <c r="E12" s="3"/>
      <c r="F12" s="3"/>
      <c r="G12" s="3"/>
      <c r="H12" s="3"/>
      <c r="I12" s="3"/>
      <c r="J12" s="3"/>
      <c r="K12" s="3"/>
      <c r="L12" s="3"/>
      <c r="M12" s="3"/>
      <c r="N12" s="3"/>
      <c r="O12" s="3"/>
      <c r="P12" s="3"/>
      <c r="S12" s="10"/>
      <c r="T12" s="10"/>
      <c r="U12" s="10"/>
      <c r="V12" s="10"/>
      <c r="W12" s="10"/>
      <c r="X12" s="10"/>
      <c r="Y12" s="10"/>
      <c r="Z12" s="10"/>
      <c r="AA12" s="10"/>
      <c r="AB12" s="10"/>
      <c r="AC12" s="10"/>
      <c r="AD12" s="10"/>
      <c r="AE12" s="10"/>
      <c r="AF12" s="10"/>
      <c r="AG12" s="10"/>
      <c r="AH12" s="10"/>
      <c r="AI12" s="151"/>
      <c r="AJ12" s="152"/>
      <c r="AK12" s="152"/>
      <c r="AL12" s="152"/>
      <c r="AM12" s="152"/>
      <c r="AN12" s="153"/>
    </row>
    <row r="13" spans="1:60" s="8" customFormat="1" ht="13.5" customHeight="1" x14ac:dyDescent="0.15">
      <c r="A13" s="126" t="s">
        <v>233</v>
      </c>
      <c r="B13" s="126"/>
      <c r="C13" s="3" t="s">
        <v>43</v>
      </c>
      <c r="D13" s="3"/>
      <c r="E13" s="3"/>
      <c r="F13" s="5"/>
      <c r="G13" s="2"/>
      <c r="H13" s="2"/>
      <c r="I13" s="2"/>
      <c r="J13" s="119"/>
      <c r="K13" s="119"/>
      <c r="L13" s="119"/>
      <c r="M13" s="119"/>
      <c r="N13" s="119"/>
      <c r="O13" s="119"/>
      <c r="P13" s="119"/>
      <c r="Q13" s="119"/>
      <c r="S13" s="7" t="s">
        <v>143</v>
      </c>
      <c r="T13" s="7"/>
      <c r="U13" s="3"/>
      <c r="V13" s="3"/>
      <c r="W13" s="3"/>
      <c r="Z13" s="119"/>
      <c r="AA13" s="119"/>
      <c r="AB13" s="119"/>
      <c r="AC13" s="119"/>
      <c r="AD13" s="119"/>
      <c r="AE13" s="119"/>
      <c r="AF13" s="119"/>
      <c r="AG13" s="119"/>
      <c r="AH13" s="10"/>
      <c r="AI13" s="151" t="s">
        <v>258</v>
      </c>
      <c r="AJ13" s="152"/>
      <c r="AK13" s="152"/>
      <c r="AL13" s="152"/>
      <c r="AM13" s="152"/>
      <c r="AN13" s="153"/>
      <c r="BC13"/>
      <c r="BD13"/>
      <c r="BE13"/>
      <c r="BF13"/>
      <c r="BG13"/>
    </row>
    <row r="14" spans="1:60" s="8" customFormat="1" x14ac:dyDescent="0.15">
      <c r="C14" s="70" t="s">
        <v>196</v>
      </c>
      <c r="D14" s="10"/>
      <c r="E14" s="10"/>
      <c r="F14" s="10"/>
      <c r="G14" s="10"/>
      <c r="H14" s="10"/>
      <c r="I14" s="10"/>
      <c r="J14" s="120"/>
      <c r="K14" s="120"/>
      <c r="L14" s="120"/>
      <c r="M14" s="120"/>
      <c r="N14" s="120"/>
      <c r="O14" s="120"/>
      <c r="P14" s="120"/>
      <c r="Q14" s="120"/>
      <c r="S14" s="69" t="s">
        <v>198</v>
      </c>
      <c r="T14" s="9"/>
      <c r="U14" s="11"/>
      <c r="V14" s="11"/>
      <c r="W14" s="3"/>
      <c r="Z14" s="120"/>
      <c r="AA14" s="120"/>
      <c r="AB14" s="120"/>
      <c r="AC14" s="120"/>
      <c r="AD14" s="120"/>
      <c r="AE14" s="120"/>
      <c r="AF14" s="120"/>
      <c r="AG14" s="120"/>
      <c r="AH14" s="10"/>
      <c r="AI14" s="82"/>
      <c r="AJ14" s="83"/>
      <c r="AK14" s="83"/>
      <c r="AL14" s="83"/>
      <c r="AM14" s="83"/>
      <c r="AN14" s="84"/>
      <c r="BC14"/>
      <c r="BD14"/>
      <c r="BE14"/>
      <c r="BF14"/>
      <c r="BG14"/>
      <c r="BH14"/>
    </row>
    <row r="15" spans="1:60" ht="13.5" customHeight="1" x14ac:dyDescent="0.15">
      <c r="AB15" s="5"/>
      <c r="AF15" s="1"/>
      <c r="AG15" s="1"/>
      <c r="AI15" s="142" t="s">
        <v>261</v>
      </c>
      <c r="AJ15" s="143"/>
      <c r="AK15" s="143"/>
      <c r="AL15" s="143"/>
      <c r="AM15" s="143"/>
      <c r="AN15" s="144"/>
      <c r="BC15" s="8"/>
      <c r="BD15" s="8"/>
      <c r="BE15" s="8"/>
      <c r="BF15" s="8"/>
      <c r="BG15" s="8"/>
    </row>
    <row r="16" spans="1:60" ht="13.5" customHeight="1" x14ac:dyDescent="0.15">
      <c r="A16" s="126" t="s">
        <v>234</v>
      </c>
      <c r="B16" s="126"/>
      <c r="C16" s="3" t="s">
        <v>15</v>
      </c>
      <c r="D16" s="3"/>
      <c r="E16" s="3"/>
      <c r="F16" s="3"/>
      <c r="G16" s="3"/>
      <c r="H16" s="119"/>
      <c r="I16" s="119"/>
      <c r="J16" s="119"/>
      <c r="K16" s="3" t="s">
        <v>2</v>
      </c>
      <c r="L16" s="3"/>
      <c r="M16" s="121"/>
      <c r="N16" s="121"/>
      <c r="O16" s="2" t="s">
        <v>3</v>
      </c>
      <c r="P16" s="2"/>
      <c r="Q16" s="121"/>
      <c r="R16" s="121"/>
      <c r="S16" s="2" t="s">
        <v>4</v>
      </c>
      <c r="T16" s="1"/>
      <c r="V16" s="126" t="s">
        <v>242</v>
      </c>
      <c r="W16" s="126"/>
      <c r="X16" s="3" t="s">
        <v>14</v>
      </c>
      <c r="Y16" s="3"/>
      <c r="Z16" s="3"/>
      <c r="AA16" s="46" t="s">
        <v>5</v>
      </c>
      <c r="AB16" s="2" t="s">
        <v>38</v>
      </c>
      <c r="AC16" s="2"/>
      <c r="AD16" s="2" t="s">
        <v>11</v>
      </c>
      <c r="AE16" s="46" t="s">
        <v>5</v>
      </c>
      <c r="AF16" s="2" t="s">
        <v>39</v>
      </c>
      <c r="AG16" s="3"/>
      <c r="AI16" s="142"/>
      <c r="AJ16" s="143"/>
      <c r="AK16" s="143"/>
      <c r="AL16" s="143"/>
      <c r="AM16" s="143"/>
      <c r="AN16" s="144"/>
      <c r="BH16" s="8"/>
    </row>
    <row r="17" spans="1:60" s="8" customFormat="1" ht="13.5" customHeight="1" x14ac:dyDescent="0.15">
      <c r="C17" s="69" t="s">
        <v>199</v>
      </c>
      <c r="D17" s="9"/>
      <c r="E17" s="9"/>
      <c r="F17" s="10"/>
      <c r="G17" s="3"/>
      <c r="H17" s="119"/>
      <c r="I17" s="119"/>
      <c r="J17" s="119"/>
      <c r="K17" s="70" t="s">
        <v>32</v>
      </c>
      <c r="L17" s="10"/>
      <c r="M17" s="122"/>
      <c r="N17" s="122"/>
      <c r="O17" s="70" t="s">
        <v>33</v>
      </c>
      <c r="P17" s="10"/>
      <c r="Q17" s="122"/>
      <c r="R17" s="122"/>
      <c r="S17" s="70" t="s">
        <v>34</v>
      </c>
      <c r="X17" s="69" t="s">
        <v>35</v>
      </c>
      <c r="Y17" s="9"/>
      <c r="Z17" s="9"/>
      <c r="AA17" s="10"/>
      <c r="AB17" s="70" t="s">
        <v>36</v>
      </c>
      <c r="AC17" s="10"/>
      <c r="AD17" s="10"/>
      <c r="AE17" s="10"/>
      <c r="AF17" s="70" t="s">
        <v>37</v>
      </c>
      <c r="AG17" s="10"/>
      <c r="AI17" s="145"/>
      <c r="AJ17" s="146"/>
      <c r="AK17" s="146"/>
      <c r="AL17" s="146"/>
      <c r="AM17" s="146"/>
      <c r="AN17" s="147"/>
      <c r="BC17"/>
      <c r="BD17"/>
      <c r="BE17"/>
      <c r="BF17"/>
      <c r="BG17"/>
      <c r="BH17"/>
    </row>
    <row r="18" spans="1:60" ht="17.25" customHeight="1" x14ac:dyDescent="0.15">
      <c r="A18" s="1"/>
      <c r="B18" s="1"/>
      <c r="C18" s="1"/>
      <c r="D18" s="1"/>
      <c r="E18" s="1"/>
      <c r="F18" s="1"/>
      <c r="G18" s="1"/>
      <c r="H18" s="27"/>
      <c r="I18" s="27"/>
      <c r="J18" s="27"/>
      <c r="K18" s="1"/>
      <c r="L18" s="1"/>
      <c r="M18" s="1"/>
      <c r="N18" s="1"/>
      <c r="O18" s="1"/>
      <c r="P18" s="1"/>
      <c r="Q18" s="1"/>
      <c r="R18" s="1"/>
      <c r="S18" s="1"/>
      <c r="T18" s="1"/>
      <c r="U18" s="1"/>
      <c r="V18" s="1"/>
      <c r="W18" s="1"/>
      <c r="X18" s="1"/>
      <c r="Y18" s="1"/>
      <c r="Z18" s="1"/>
      <c r="AA18" s="1"/>
      <c r="AB18" s="1"/>
      <c r="AC18" s="1"/>
      <c r="AD18" s="1"/>
      <c r="AE18" s="1"/>
      <c r="AF18" s="1"/>
      <c r="AG18" s="1"/>
      <c r="AI18" s="5"/>
      <c r="AJ18" s="5"/>
      <c r="AK18" s="5"/>
      <c r="AL18" s="5"/>
      <c r="AM18" s="5"/>
      <c r="AN18" s="5"/>
      <c r="BC18" s="8"/>
      <c r="BD18" s="8"/>
      <c r="BE18" s="8"/>
      <c r="BF18" s="8"/>
      <c r="BG18" s="8"/>
    </row>
    <row r="19" spans="1:60" ht="13.5" customHeight="1" x14ac:dyDescent="0.15">
      <c r="A19" s="126" t="s">
        <v>235</v>
      </c>
      <c r="B19" s="126"/>
      <c r="C19" s="3" t="s">
        <v>16</v>
      </c>
      <c r="D19" s="3"/>
      <c r="E19" s="3"/>
      <c r="F19" s="3"/>
      <c r="G19" s="119"/>
      <c r="H19" s="119"/>
      <c r="I19" s="119"/>
      <c r="J19" s="119"/>
      <c r="K19" s="119"/>
      <c r="L19" s="3"/>
      <c r="M19" s="81" t="s">
        <v>254</v>
      </c>
      <c r="N19" s="4"/>
      <c r="O19" s="3" t="s">
        <v>40</v>
      </c>
      <c r="P19" s="3"/>
      <c r="Q19" s="3"/>
      <c r="R19" s="3"/>
      <c r="S19" s="119"/>
      <c r="T19" s="119"/>
      <c r="U19" s="119"/>
      <c r="V19" s="119"/>
      <c r="W19" s="119"/>
      <c r="X19" s="119"/>
      <c r="Y19" s="119"/>
      <c r="Z19" s="3"/>
      <c r="AA19" s="81" t="s">
        <v>243</v>
      </c>
      <c r="AB19" s="4"/>
      <c r="AC19" s="1" t="s">
        <v>44</v>
      </c>
      <c r="AD19" s="3"/>
      <c r="AE19" s="3"/>
      <c r="AF19" s="3"/>
      <c r="AG19" s="119"/>
      <c r="AH19" s="119"/>
      <c r="AI19" s="119"/>
      <c r="AJ19" s="119"/>
      <c r="AK19" s="119"/>
      <c r="AL19" s="119"/>
      <c r="AM19" s="119"/>
      <c r="AN19" s="119"/>
      <c r="BH19" s="8"/>
    </row>
    <row r="20" spans="1:60" s="8" customFormat="1" ht="13.5" customHeight="1" x14ac:dyDescent="0.15">
      <c r="C20" s="70" t="s">
        <v>191</v>
      </c>
      <c r="D20" s="10"/>
      <c r="E20" s="10"/>
      <c r="F20" s="10"/>
      <c r="G20" s="120"/>
      <c r="H20" s="120"/>
      <c r="I20" s="120"/>
      <c r="J20" s="120"/>
      <c r="K20" s="120"/>
      <c r="L20" s="3"/>
      <c r="O20" s="70" t="s">
        <v>200</v>
      </c>
      <c r="P20" s="10"/>
      <c r="Q20" s="10"/>
      <c r="R20" s="10"/>
      <c r="S20" s="120"/>
      <c r="T20" s="120"/>
      <c r="U20" s="120"/>
      <c r="V20" s="120"/>
      <c r="W20" s="120"/>
      <c r="X20" s="120"/>
      <c r="Y20" s="120"/>
      <c r="Z20" s="3"/>
      <c r="AC20" s="70" t="s">
        <v>202</v>
      </c>
      <c r="AD20" s="10"/>
      <c r="AE20" s="10"/>
      <c r="AF20" s="10"/>
      <c r="AG20" s="120"/>
      <c r="AH20" s="120"/>
      <c r="AI20" s="120"/>
      <c r="AJ20" s="120"/>
      <c r="AK20" s="120"/>
      <c r="AL20" s="120"/>
      <c r="AM20" s="120"/>
      <c r="AN20" s="120"/>
      <c r="BC20"/>
      <c r="BD20"/>
      <c r="BE20"/>
      <c r="BF20"/>
      <c r="BG20"/>
      <c r="BH20"/>
    </row>
    <row r="21" spans="1:60" ht="1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60" ht="17.25" customHeight="1" x14ac:dyDescent="0.15">
      <c r="A22" s="126" t="s">
        <v>236</v>
      </c>
      <c r="B22" s="126"/>
      <c r="C22" s="3" t="s">
        <v>306</v>
      </c>
      <c r="D22" s="5"/>
      <c r="E22" s="19"/>
      <c r="F22" s="19"/>
      <c r="G22" s="19"/>
      <c r="H22" s="19"/>
      <c r="I22" s="6" t="s">
        <v>22</v>
      </c>
      <c r="J22" s="3" t="s">
        <v>300</v>
      </c>
      <c r="K22" s="19"/>
      <c r="L22" s="19"/>
      <c r="M22" s="119"/>
      <c r="N22" s="119"/>
      <c r="O22" s="119"/>
      <c r="P22" s="119"/>
      <c r="Q22" s="119"/>
      <c r="R22" s="119"/>
      <c r="S22" s="119"/>
      <c r="T22" s="119"/>
      <c r="U22" s="108"/>
      <c r="V22" s="6" t="s">
        <v>23</v>
      </c>
      <c r="W22" s="3" t="s">
        <v>301</v>
      </c>
      <c r="X22" s="108"/>
      <c r="Y22" s="19"/>
      <c r="Z22" s="19"/>
      <c r="AA22" s="19"/>
      <c r="AB22" s="119"/>
      <c r="AC22" s="119"/>
      <c r="AD22" s="119"/>
      <c r="AE22" s="3" t="s">
        <v>2</v>
      </c>
      <c r="AF22" s="3"/>
      <c r="AG22" s="121"/>
      <c r="AH22" s="121"/>
      <c r="AI22" s="2" t="s">
        <v>3</v>
      </c>
      <c r="AJ22" s="2"/>
      <c r="AK22" s="121"/>
      <c r="AL22" s="121"/>
      <c r="AM22" s="2" t="s">
        <v>4</v>
      </c>
      <c r="AN22" s="5"/>
      <c r="BC22" s="10"/>
      <c r="BD22" s="10"/>
      <c r="BE22" s="10"/>
      <c r="BF22" s="10"/>
      <c r="BG22" s="10"/>
    </row>
    <row r="23" spans="1:60" ht="13.5" customHeight="1" x14ac:dyDescent="0.15">
      <c r="A23" s="109"/>
      <c r="B23" s="109"/>
      <c r="C23" s="70" t="s">
        <v>298</v>
      </c>
      <c r="D23" s="2"/>
      <c r="E23" s="3"/>
      <c r="F23" s="3"/>
      <c r="G23" s="3"/>
      <c r="H23" s="3"/>
      <c r="I23" s="70"/>
      <c r="J23" s="70" t="s">
        <v>299</v>
      </c>
      <c r="K23" s="19"/>
      <c r="L23" s="19"/>
      <c r="M23" s="120"/>
      <c r="N23" s="120"/>
      <c r="O23" s="120"/>
      <c r="P23" s="120"/>
      <c r="Q23" s="120"/>
      <c r="R23" s="120"/>
      <c r="S23" s="120"/>
      <c r="T23" s="120"/>
      <c r="U23" s="110"/>
      <c r="V23" s="107"/>
      <c r="W23" s="70" t="s">
        <v>302</v>
      </c>
      <c r="X23" s="110"/>
      <c r="Y23" s="110"/>
      <c r="Z23" s="110"/>
      <c r="AA23" s="110"/>
      <c r="AB23" s="120"/>
      <c r="AC23" s="120"/>
      <c r="AD23" s="120"/>
      <c r="AE23" s="70" t="s">
        <v>32</v>
      </c>
      <c r="AF23" s="10"/>
      <c r="AG23" s="122"/>
      <c r="AH23" s="122"/>
      <c r="AI23" s="70" t="s">
        <v>33</v>
      </c>
      <c r="AJ23" s="10"/>
      <c r="AK23" s="122"/>
      <c r="AL23" s="122"/>
      <c r="AM23" s="70" t="s">
        <v>34</v>
      </c>
      <c r="AN23" s="110"/>
      <c r="BH23" s="10"/>
    </row>
    <row r="24" spans="1:60" s="10" customFormat="1" ht="13.5" hidden="1" customHeight="1" x14ac:dyDescent="0.15">
      <c r="C24" s="70"/>
      <c r="E24" s="16"/>
      <c r="F24" s="16"/>
      <c r="G24" s="16"/>
      <c r="H24" s="16"/>
      <c r="J24" s="16"/>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BC24"/>
      <c r="BD24"/>
      <c r="BE24"/>
      <c r="BF24"/>
      <c r="BG24"/>
      <c r="BH24"/>
    </row>
    <row r="25" spans="1:60" ht="15" customHeight="1" x14ac:dyDescent="0.15">
      <c r="A25" s="5"/>
      <c r="B25" s="5"/>
      <c r="C25" s="5"/>
      <c r="D25" s="5"/>
      <c r="E25" s="19"/>
      <c r="F25" s="19"/>
      <c r="G25" s="19"/>
      <c r="H25" s="19"/>
      <c r="I25" s="5"/>
      <c r="J25" s="19"/>
      <c r="K25" s="19"/>
      <c r="L25" s="19"/>
      <c r="M25" s="19"/>
      <c r="N25" s="19"/>
      <c r="O25" s="19"/>
      <c r="P25" s="3"/>
      <c r="Q25" s="3"/>
      <c r="R25" s="2"/>
      <c r="S25" s="3"/>
      <c r="T25" s="3"/>
      <c r="U25" s="3"/>
      <c r="V25" s="2"/>
      <c r="W25" s="3"/>
      <c r="X25" s="3"/>
      <c r="Y25" s="3"/>
      <c r="Z25" s="3"/>
      <c r="AA25" s="3"/>
      <c r="AB25" s="3"/>
      <c r="AC25" s="2"/>
      <c r="AD25" s="3"/>
      <c r="AE25" s="3"/>
      <c r="AF25" s="3"/>
      <c r="AG25" s="3"/>
      <c r="AH25" s="2"/>
      <c r="AI25" s="3"/>
      <c r="AJ25" s="3"/>
      <c r="AK25" s="3"/>
      <c r="AL25" s="3"/>
      <c r="AM25" s="3"/>
      <c r="AN25" s="2"/>
      <c r="BC25" s="8"/>
      <c r="BD25" s="8"/>
      <c r="BE25" s="8"/>
      <c r="BF25" s="8"/>
      <c r="BG25" s="8"/>
    </row>
    <row r="26" spans="1:60" ht="13.5" customHeight="1" x14ac:dyDescent="0.15">
      <c r="A26" s="126" t="s">
        <v>237</v>
      </c>
      <c r="B26" s="126"/>
      <c r="C26" s="3" t="s">
        <v>259</v>
      </c>
      <c r="F26" s="1"/>
      <c r="G26" s="1"/>
      <c r="H26" s="4"/>
      <c r="I26" s="128"/>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BH26" s="8"/>
    </row>
    <row r="27" spans="1:60" s="8" customFormat="1" ht="13.5" customHeight="1" x14ac:dyDescent="0.15">
      <c r="C27" s="70" t="s">
        <v>203</v>
      </c>
      <c r="F27" s="13"/>
      <c r="G27" s="1"/>
      <c r="H27" s="4"/>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BC27"/>
      <c r="BD27"/>
      <c r="BE27"/>
      <c r="BF27"/>
      <c r="BG27"/>
      <c r="BH27"/>
    </row>
    <row r="28" spans="1:60" ht="15" customHeight="1" x14ac:dyDescent="0.15">
      <c r="A28" s="4"/>
      <c r="B28" s="4"/>
      <c r="C28" s="2"/>
      <c r="D28" s="2"/>
      <c r="E28" s="2"/>
      <c r="F28" s="2"/>
      <c r="G28" s="2"/>
      <c r="H28" s="2"/>
      <c r="I28" s="2"/>
      <c r="J28" s="2"/>
      <c r="K28" s="2"/>
      <c r="L28" s="2"/>
      <c r="M28" s="2"/>
      <c r="N28" s="2"/>
      <c r="O28" s="2"/>
      <c r="P28" s="2"/>
      <c r="Q28" s="2"/>
      <c r="R28" s="2"/>
      <c r="S28" s="2"/>
      <c r="T28" s="2"/>
      <c r="U28" s="2"/>
      <c r="V28" s="2"/>
      <c r="W28" s="2"/>
      <c r="X28" s="2"/>
      <c r="Y28" s="1"/>
      <c r="Z28" s="1"/>
      <c r="AA28" s="1"/>
      <c r="AB28" s="1"/>
      <c r="AC28" s="1"/>
      <c r="AD28" s="1"/>
      <c r="AE28" s="1"/>
      <c r="AF28" s="1"/>
      <c r="AG28" s="1"/>
      <c r="AH28" s="1"/>
      <c r="AI28" s="1"/>
      <c r="AJ28" s="1"/>
      <c r="AK28" s="1"/>
      <c r="AL28" s="1"/>
      <c r="AM28" s="1"/>
      <c r="AN28" s="1"/>
    </row>
    <row r="29" spans="1:60" ht="13.5" customHeight="1" x14ac:dyDescent="0.15">
      <c r="A29" s="126" t="s">
        <v>238</v>
      </c>
      <c r="B29" s="126"/>
      <c r="C29" s="3" t="s">
        <v>260</v>
      </c>
      <c r="I29" s="128"/>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row>
    <row r="30" spans="1:60" ht="13.5" customHeight="1" x14ac:dyDescent="0.15">
      <c r="A30" s="4"/>
      <c r="B30" s="4"/>
      <c r="C30" s="70" t="s">
        <v>204</v>
      </c>
      <c r="D30" s="8"/>
      <c r="E30" s="8"/>
      <c r="F30" s="8"/>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row>
    <row r="31" spans="1:60" ht="15" customHeight="1" x14ac:dyDescent="0.15">
      <c r="A31" s="1"/>
      <c r="B31" s="4"/>
      <c r="C31" s="75"/>
      <c r="D31" s="75"/>
      <c r="E31" s="75"/>
      <c r="F31" s="75"/>
      <c r="G31" s="75"/>
      <c r="H31" s="75"/>
      <c r="I31" s="127" t="str">
        <f>IF(AND(I26=I29,I26&lt;&gt;0,I29&lt;&gt;0),"因目前填入的现住所与户籍地完全一致，请在现住所处填写「同户籍地」这四个字。","")</f>
        <v/>
      </c>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BC31" s="10"/>
      <c r="BD31" s="10"/>
      <c r="BE31" s="10"/>
      <c r="BF31" s="10"/>
      <c r="BG31" s="10"/>
    </row>
    <row r="32" spans="1:60" ht="13.5" customHeight="1" x14ac:dyDescent="0.15">
      <c r="A32" s="126" t="s">
        <v>239</v>
      </c>
      <c r="B32" s="126"/>
      <c r="C32" s="1" t="s">
        <v>45</v>
      </c>
      <c r="D32" s="1"/>
      <c r="E32" s="1"/>
      <c r="F32" s="1"/>
      <c r="K32" s="47" t="s">
        <v>5</v>
      </c>
      <c r="L32" s="2" t="s">
        <v>6</v>
      </c>
      <c r="M32" s="2"/>
      <c r="N32" s="2"/>
      <c r="O32" s="2"/>
      <c r="P32" s="2"/>
      <c r="Q32" s="2"/>
      <c r="R32" s="5"/>
      <c r="S32" s="46" t="s">
        <v>5</v>
      </c>
      <c r="T32" s="2" t="s">
        <v>7</v>
      </c>
      <c r="U32" s="2"/>
      <c r="V32" s="2"/>
      <c r="W32" s="2"/>
      <c r="X32" s="2"/>
      <c r="Y32" s="2"/>
      <c r="Z32" s="5"/>
      <c r="AA32" s="46" t="s">
        <v>5</v>
      </c>
      <c r="AB32" s="2" t="s">
        <v>19</v>
      </c>
      <c r="AC32" s="2"/>
      <c r="AD32" s="2"/>
      <c r="AE32" s="2"/>
      <c r="AF32" s="2"/>
      <c r="AG32" s="2"/>
      <c r="AH32" s="5"/>
      <c r="AI32" s="46" t="s">
        <v>294</v>
      </c>
      <c r="AJ32" s="2" t="s">
        <v>20</v>
      </c>
      <c r="AK32" s="2"/>
      <c r="AL32" s="2"/>
      <c r="AM32" s="5"/>
      <c r="AP32">
        <f>IF(S32="■",4,IF(AA32="■",7,IF(AI32="■",10,0)))</f>
        <v>10</v>
      </c>
      <c r="BH32" s="10"/>
    </row>
    <row r="33" spans="1:60" s="10" customFormat="1" x14ac:dyDescent="0.15">
      <c r="C33" s="70" t="s">
        <v>205</v>
      </c>
      <c r="L33" s="70" t="s">
        <v>206</v>
      </c>
      <c r="T33" s="70" t="s">
        <v>207</v>
      </c>
      <c r="AB33" s="70" t="s">
        <v>208</v>
      </c>
      <c r="AJ33" s="70" t="s">
        <v>209</v>
      </c>
      <c r="BC33"/>
      <c r="BD33"/>
      <c r="BE33"/>
      <c r="BF33"/>
      <c r="BG33"/>
      <c r="BH33"/>
    </row>
    <row r="34" spans="1:60" ht="15" customHeight="1" x14ac:dyDescent="0.15">
      <c r="C34" s="5"/>
      <c r="D34" s="5"/>
      <c r="E34" s="5"/>
      <c r="F34" s="5"/>
      <c r="G34" s="5"/>
      <c r="H34" s="5"/>
      <c r="I34" s="5"/>
      <c r="J34" s="5"/>
      <c r="K34" s="5"/>
      <c r="L34" s="48"/>
      <c r="M34" s="48"/>
      <c r="N34" s="48"/>
      <c r="O34" s="48"/>
      <c r="P34" s="48"/>
      <c r="Q34" s="48"/>
      <c r="R34" s="48"/>
      <c r="S34" s="48"/>
      <c r="T34" s="48"/>
      <c r="U34" s="48"/>
      <c r="V34" s="48"/>
      <c r="W34" s="48"/>
      <c r="X34" s="48"/>
      <c r="Y34" s="48"/>
      <c r="Z34" s="5"/>
      <c r="AA34" s="5"/>
      <c r="AB34" s="5"/>
      <c r="AC34" s="5"/>
      <c r="AD34" s="5"/>
      <c r="AE34" s="5"/>
      <c r="AF34" s="5"/>
      <c r="AG34" s="5"/>
      <c r="AH34" s="5"/>
      <c r="AI34" s="5"/>
      <c r="AJ34" s="5"/>
      <c r="AK34" s="5"/>
      <c r="AL34" s="5"/>
      <c r="AM34" s="5"/>
      <c r="AN34" s="5"/>
      <c r="BC34" s="10"/>
      <c r="BD34" s="10"/>
      <c r="BE34" s="10"/>
      <c r="BF34" s="10"/>
      <c r="BG34" s="10"/>
    </row>
    <row r="35" spans="1:60" ht="13.5" customHeight="1" x14ac:dyDescent="0.15">
      <c r="A35" s="126" t="s">
        <v>240</v>
      </c>
      <c r="B35" s="126"/>
      <c r="C35" s="1" t="s">
        <v>289</v>
      </c>
      <c r="D35" s="1"/>
      <c r="E35" s="1"/>
      <c r="F35" s="1"/>
      <c r="G35" s="1"/>
      <c r="H35" s="1"/>
      <c r="I35" s="1"/>
      <c r="J35" s="1"/>
      <c r="K35" s="131"/>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P35" t="e">
        <f>VLOOKUP(コース,$BC$2:$BD$6,2,)</f>
        <v>#N/A</v>
      </c>
      <c r="BH35" s="10"/>
    </row>
    <row r="36" spans="1:60" s="10" customFormat="1" ht="13.5" customHeight="1" x14ac:dyDescent="0.15">
      <c r="C36" s="70" t="s">
        <v>309</v>
      </c>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BC36"/>
      <c r="BD36"/>
      <c r="BE36"/>
      <c r="BF36"/>
      <c r="BG36"/>
      <c r="BH36"/>
    </row>
    <row r="37" spans="1:60" ht="15" customHeight="1" x14ac:dyDescent="0.15">
      <c r="L37" s="50"/>
      <c r="M37" s="50"/>
      <c r="N37" s="50"/>
      <c r="O37" s="50"/>
      <c r="P37" s="50"/>
      <c r="Q37" s="50"/>
      <c r="R37" s="50"/>
      <c r="S37" s="50"/>
      <c r="T37" s="50"/>
      <c r="U37" s="50"/>
      <c r="V37" s="50"/>
      <c r="W37" s="50"/>
      <c r="X37" s="50"/>
      <c r="Y37" s="50"/>
      <c r="BC37" s="10"/>
      <c r="BD37" s="10"/>
      <c r="BE37" s="10"/>
      <c r="BF37" s="10"/>
      <c r="BG37" s="10"/>
    </row>
    <row r="38" spans="1:60" ht="13.5" customHeight="1" x14ac:dyDescent="0.15">
      <c r="A38" s="126" t="s">
        <v>241</v>
      </c>
      <c r="B38" s="126"/>
      <c r="C38" s="1" t="s">
        <v>290</v>
      </c>
      <c r="D38" s="1"/>
      <c r="E38" s="1"/>
      <c r="F38" s="1"/>
      <c r="G38" s="1"/>
      <c r="H38" s="1"/>
      <c r="I38" s="1"/>
      <c r="J38" s="1"/>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BH38" s="10"/>
    </row>
    <row r="39" spans="1:60" s="10" customFormat="1" ht="13.5" customHeight="1" x14ac:dyDescent="0.15">
      <c r="C39" s="70" t="s">
        <v>292</v>
      </c>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BC39"/>
      <c r="BD39"/>
      <c r="BE39"/>
      <c r="BF39"/>
      <c r="BG39"/>
      <c r="BH39"/>
    </row>
    <row r="40" spans="1:60" ht="15" customHeight="1" x14ac:dyDescent="0.15">
      <c r="P40" s="1"/>
      <c r="Q40" s="1"/>
      <c r="R40" s="1"/>
      <c r="S40" s="1"/>
      <c r="T40" s="1"/>
      <c r="U40" s="1"/>
      <c r="V40" s="1"/>
      <c r="W40" s="1"/>
      <c r="X40" s="1"/>
      <c r="Y40" s="1"/>
      <c r="Z40" s="1"/>
      <c r="AA40" s="1"/>
      <c r="AB40" s="1"/>
      <c r="AC40" s="1"/>
      <c r="AD40" s="1"/>
      <c r="AE40" s="1"/>
      <c r="AF40" s="1"/>
      <c r="AG40" s="1"/>
      <c r="AH40" s="1"/>
      <c r="AI40" s="1"/>
      <c r="AJ40" s="1"/>
      <c r="AK40" s="1"/>
      <c r="AL40" s="1"/>
      <c r="AM40" s="1"/>
      <c r="AN40" s="1"/>
    </row>
    <row r="41" spans="1:60" ht="13.5" customHeight="1" x14ac:dyDescent="0.15">
      <c r="A41" s="126" t="s">
        <v>293</v>
      </c>
      <c r="B41" s="126"/>
      <c r="C41" s="1" t="s">
        <v>283</v>
      </c>
      <c r="D41" s="1"/>
      <c r="E41" s="1"/>
      <c r="F41" s="1"/>
      <c r="G41" s="1"/>
      <c r="H41" s="1"/>
      <c r="I41" s="1"/>
      <c r="J41" s="1"/>
      <c r="K41" s="1"/>
      <c r="L41" s="1"/>
      <c r="M41" s="1"/>
      <c r="N41" s="1"/>
      <c r="O41" s="1"/>
      <c r="P41" s="1"/>
      <c r="Q41" s="1"/>
      <c r="R41" s="1"/>
      <c r="S41" s="1"/>
      <c r="T41" s="1"/>
      <c r="U41" s="1"/>
      <c r="V41" s="1"/>
      <c r="W41" s="1"/>
      <c r="X41" s="1"/>
      <c r="Y41" s="1"/>
      <c r="Z41" s="1"/>
      <c r="AA41" s="1"/>
      <c r="AB41" s="1"/>
      <c r="AC41" s="2"/>
      <c r="AD41" s="2"/>
      <c r="AE41" s="2"/>
      <c r="AF41" s="2"/>
      <c r="AG41" s="2"/>
      <c r="AH41" s="2"/>
      <c r="AI41" s="2"/>
      <c r="AJ41" s="2"/>
      <c r="AK41" s="2"/>
      <c r="AL41" s="2"/>
      <c r="AM41" s="1"/>
      <c r="AN41" s="1"/>
    </row>
    <row r="42" spans="1:60" ht="13.5" customHeight="1" x14ac:dyDescent="0.15">
      <c r="A42" s="1"/>
      <c r="B42" s="2"/>
      <c r="C42" s="70" t="s">
        <v>231</v>
      </c>
      <c r="V42" s="154" t="str">
        <f>IF(AND(COUNTA(J46:Q47,W46:AB47)&lt;&gt;4,COUNTA(J46:Q47,W46:AB47)&lt;&gt;0),"请将下表内的家族成员信息全部填写
（包括已经去世的家人）","")</f>
        <v/>
      </c>
      <c r="W42" s="154"/>
      <c r="X42" s="154"/>
      <c r="Y42" s="154"/>
      <c r="Z42" s="154"/>
      <c r="AA42" s="154"/>
      <c r="AB42" s="154"/>
      <c r="AC42" s="154"/>
      <c r="AD42" s="154"/>
      <c r="AE42" s="154"/>
      <c r="AF42" s="154"/>
      <c r="AG42" s="154"/>
      <c r="AH42" s="154"/>
      <c r="AM42" s="1"/>
      <c r="AN42" s="1"/>
    </row>
    <row r="43" spans="1:60" ht="13.5" customHeight="1" x14ac:dyDescent="0.15">
      <c r="A43" s="4"/>
      <c r="B43" s="3"/>
      <c r="C43" s="2"/>
      <c r="D43" s="2"/>
      <c r="E43" s="2"/>
      <c r="F43" s="2"/>
      <c r="G43" s="2"/>
      <c r="H43" s="2"/>
      <c r="I43" s="2"/>
      <c r="J43" s="2"/>
      <c r="K43" s="2"/>
      <c r="L43" s="2"/>
      <c r="M43" s="2"/>
      <c r="N43" s="2"/>
      <c r="O43" s="2"/>
      <c r="P43" s="2"/>
      <c r="Q43" s="2"/>
      <c r="R43" s="2"/>
      <c r="S43" s="2"/>
      <c r="T43" s="2"/>
      <c r="U43" s="2"/>
      <c r="V43" s="154"/>
      <c r="W43" s="154"/>
      <c r="X43" s="154"/>
      <c r="Y43" s="154"/>
      <c r="Z43" s="154"/>
      <c r="AA43" s="154"/>
      <c r="AB43" s="154"/>
      <c r="AC43" s="154"/>
      <c r="AD43" s="154"/>
      <c r="AE43" s="154"/>
      <c r="AF43" s="154"/>
      <c r="AG43" s="154"/>
      <c r="AH43" s="154"/>
      <c r="AI43" s="2"/>
      <c r="AJ43" s="2"/>
      <c r="AK43" s="2"/>
      <c r="AL43" s="2"/>
      <c r="AM43" s="1"/>
      <c r="AN43" s="1"/>
    </row>
    <row r="44" spans="1:60" ht="13.5" customHeight="1" x14ac:dyDescent="0.15">
      <c r="A44" s="4"/>
      <c r="B44" s="3"/>
      <c r="C44" s="5"/>
      <c r="E44" s="138" t="s">
        <v>12</v>
      </c>
      <c r="F44" s="138"/>
      <c r="G44" s="138"/>
      <c r="H44" s="138"/>
      <c r="I44" s="15"/>
      <c r="J44" s="138" t="s">
        <v>53</v>
      </c>
      <c r="K44" s="138"/>
      <c r="L44" s="138"/>
      <c r="M44" s="138"/>
      <c r="N44" s="138"/>
      <c r="O44" s="138"/>
      <c r="P44" s="138"/>
      <c r="Q44" s="138"/>
      <c r="S44" s="138" t="s">
        <v>14</v>
      </c>
      <c r="T44" s="138"/>
      <c r="U44" s="138"/>
      <c r="V44" s="15"/>
      <c r="W44" s="138" t="s">
        <v>15</v>
      </c>
      <c r="X44" s="138"/>
      <c r="Y44" s="138"/>
      <c r="Z44" s="138"/>
      <c r="AA44" s="138"/>
      <c r="AB44" s="138"/>
      <c r="AC44" s="15"/>
      <c r="AD44" s="138" t="s">
        <v>16</v>
      </c>
      <c r="AE44" s="138"/>
      <c r="AF44" s="138"/>
      <c r="AG44" s="138"/>
      <c r="AI44" s="125" t="s">
        <v>49</v>
      </c>
      <c r="AJ44" s="125"/>
      <c r="AK44" s="125"/>
      <c r="AL44" s="125"/>
      <c r="AM44" s="125"/>
    </row>
    <row r="45" spans="1:60" ht="13.5" customHeight="1" x14ac:dyDescent="0.15">
      <c r="A45" s="4"/>
      <c r="B45" s="3"/>
      <c r="C45" s="5"/>
      <c r="E45" s="140" t="s">
        <v>51</v>
      </c>
      <c r="F45" s="140"/>
      <c r="G45" s="140"/>
      <c r="H45" s="140"/>
      <c r="I45" s="16"/>
      <c r="J45" s="134" t="s">
        <v>210</v>
      </c>
      <c r="K45" s="134"/>
      <c r="L45" s="134"/>
      <c r="M45" s="134"/>
      <c r="N45" s="134"/>
      <c r="O45" s="134"/>
      <c r="P45" s="134"/>
      <c r="Q45" s="134"/>
      <c r="S45" s="134" t="s">
        <v>172</v>
      </c>
      <c r="T45" s="134"/>
      <c r="U45" s="134"/>
      <c r="V45" s="15"/>
      <c r="W45" s="134" t="s">
        <v>52</v>
      </c>
      <c r="X45" s="134"/>
      <c r="Y45" s="134"/>
      <c r="Z45" s="134"/>
      <c r="AA45" s="134"/>
      <c r="AB45" s="134"/>
      <c r="AC45" s="15"/>
      <c r="AD45" s="134" t="s">
        <v>191</v>
      </c>
      <c r="AE45" s="134"/>
      <c r="AF45" s="134"/>
      <c r="AG45" s="134"/>
      <c r="AI45" s="135" t="s">
        <v>265</v>
      </c>
      <c r="AJ45" s="135"/>
      <c r="AK45" s="135"/>
      <c r="AL45" s="135"/>
      <c r="AM45" s="135"/>
    </row>
    <row r="46" spans="1:60" ht="22.5" customHeight="1" x14ac:dyDescent="0.15">
      <c r="A46" s="4"/>
      <c r="B46" s="3"/>
      <c r="C46" s="17" t="s">
        <v>22</v>
      </c>
      <c r="E46" s="133" t="str">
        <f>IF(学生氏名中&lt;&gt;"","父亲","")</f>
        <v/>
      </c>
      <c r="F46" s="133"/>
      <c r="G46" s="133"/>
      <c r="H46" s="133"/>
      <c r="I46" s="15"/>
      <c r="J46" s="115"/>
      <c r="K46" s="115"/>
      <c r="L46" s="115"/>
      <c r="M46" s="115"/>
      <c r="N46" s="115"/>
      <c r="O46" s="115"/>
      <c r="P46" s="115"/>
      <c r="Q46" s="115"/>
      <c r="S46" s="133" t="str">
        <f>IF(学生氏名中&lt;&gt;"","男","")</f>
        <v/>
      </c>
      <c r="T46" s="133"/>
      <c r="U46" s="133"/>
      <c r="V46" s="15"/>
      <c r="W46" s="116"/>
      <c r="X46" s="116"/>
      <c r="Y46" s="116"/>
      <c r="Z46" s="116"/>
      <c r="AA46" s="116"/>
      <c r="AB46" s="116"/>
      <c r="AC46" s="15"/>
      <c r="AD46" s="133" t="str">
        <f t="shared" ref="AD46:AD47" si="0">IF(学生氏名中&lt;&gt;"","中国","")</f>
        <v/>
      </c>
      <c r="AE46" s="133"/>
      <c r="AF46" s="133"/>
      <c r="AG46" s="133"/>
      <c r="AI46" s="115"/>
      <c r="AJ46" s="115"/>
      <c r="AK46" s="115"/>
      <c r="AL46" s="115"/>
      <c r="AM46" s="115"/>
      <c r="AN46" s="1"/>
    </row>
    <row r="47" spans="1:60" ht="22.5" customHeight="1" x14ac:dyDescent="0.15">
      <c r="A47" s="4"/>
      <c r="B47" s="3"/>
      <c r="C47" s="17" t="s">
        <v>142</v>
      </c>
      <c r="E47" s="133" t="str">
        <f>IF(学生氏名中&lt;&gt;"","母亲","")</f>
        <v/>
      </c>
      <c r="F47" s="133"/>
      <c r="G47" s="133"/>
      <c r="H47" s="133"/>
      <c r="I47" s="15"/>
      <c r="J47" s="115"/>
      <c r="K47" s="115"/>
      <c r="L47" s="115"/>
      <c r="M47" s="115"/>
      <c r="N47" s="115"/>
      <c r="O47" s="115"/>
      <c r="P47" s="115"/>
      <c r="Q47" s="115"/>
      <c r="S47" s="133" t="str">
        <f>IF(学生氏名中&lt;&gt;"","女","")</f>
        <v/>
      </c>
      <c r="T47" s="133"/>
      <c r="U47" s="133"/>
      <c r="V47" s="15"/>
      <c r="W47" s="116"/>
      <c r="X47" s="116"/>
      <c r="Y47" s="116"/>
      <c r="Z47" s="116"/>
      <c r="AA47" s="116"/>
      <c r="AB47" s="116"/>
      <c r="AC47" s="15"/>
      <c r="AD47" s="133" t="str">
        <f t="shared" si="0"/>
        <v/>
      </c>
      <c r="AE47" s="133"/>
      <c r="AF47" s="133"/>
      <c r="AG47" s="133"/>
      <c r="AI47" s="115"/>
      <c r="AJ47" s="115"/>
      <c r="AK47" s="115"/>
      <c r="AL47" s="115"/>
      <c r="AM47" s="115"/>
      <c r="AN47" s="1"/>
    </row>
    <row r="48" spans="1:60" ht="22.5" customHeight="1" x14ac:dyDescent="0.15">
      <c r="A48" s="4"/>
      <c r="B48" s="3"/>
      <c r="C48" s="17" t="s">
        <v>284</v>
      </c>
      <c r="E48" s="115"/>
      <c r="F48" s="115"/>
      <c r="G48" s="115"/>
      <c r="H48" s="115"/>
      <c r="I48" s="15"/>
      <c r="J48" s="139"/>
      <c r="K48" s="139"/>
      <c r="L48" s="139"/>
      <c r="M48" s="139"/>
      <c r="N48" s="139"/>
      <c r="O48" s="139"/>
      <c r="P48" s="139"/>
      <c r="Q48" s="139"/>
      <c r="S48" s="133" t="str">
        <f>IF(E48="","",IF(OR(E48="哥哥",E48="弟弟",E48="继父",E48="伯父",E48="叔父",E48="舅舅",E48="生父",E48="姨夫"),"男","女"))</f>
        <v/>
      </c>
      <c r="T48" s="133"/>
      <c r="U48" s="133"/>
      <c r="V48" s="15"/>
      <c r="W48" s="116"/>
      <c r="X48" s="116"/>
      <c r="Y48" s="116"/>
      <c r="Z48" s="116"/>
      <c r="AA48" s="116"/>
      <c r="AB48" s="116"/>
      <c r="AC48" s="15"/>
      <c r="AD48" s="133" t="str">
        <f>IF(E48="","","中国")</f>
        <v/>
      </c>
      <c r="AE48" s="133"/>
      <c r="AF48" s="133"/>
      <c r="AG48" s="133"/>
      <c r="AI48" s="115"/>
      <c r="AJ48" s="115"/>
      <c r="AK48" s="115"/>
      <c r="AL48" s="115"/>
      <c r="AM48" s="115"/>
      <c r="AN48" s="1"/>
    </row>
    <row r="49" spans="1:45" ht="22.5" customHeight="1" x14ac:dyDescent="0.15">
      <c r="A49" s="4"/>
      <c r="B49" s="3"/>
      <c r="C49" s="17" t="s">
        <v>285</v>
      </c>
      <c r="E49" s="115"/>
      <c r="F49" s="115"/>
      <c r="G49" s="115"/>
      <c r="H49" s="115"/>
      <c r="I49" s="15"/>
      <c r="J49" s="139"/>
      <c r="K49" s="139"/>
      <c r="L49" s="139"/>
      <c r="M49" s="139"/>
      <c r="N49" s="139"/>
      <c r="O49" s="139"/>
      <c r="P49" s="139"/>
      <c r="Q49" s="139"/>
      <c r="S49" s="133" t="str">
        <f>IF(E49="","",IF(OR(E49="哥哥",E49="弟弟",E49="继父",E49="伯父",E49="叔父",E49="生父",E49="舅舅",E49="姨夫"),"男","女"))</f>
        <v/>
      </c>
      <c r="T49" s="133"/>
      <c r="U49" s="133"/>
      <c r="V49" s="15"/>
      <c r="W49" s="116"/>
      <c r="X49" s="116"/>
      <c r="Y49" s="116"/>
      <c r="Z49" s="116"/>
      <c r="AA49" s="116"/>
      <c r="AB49" s="116"/>
      <c r="AC49" s="15"/>
      <c r="AD49" s="133" t="str">
        <f>IF(E49="","","中国")</f>
        <v/>
      </c>
      <c r="AE49" s="133"/>
      <c r="AF49" s="133"/>
      <c r="AG49" s="133"/>
      <c r="AI49" s="115"/>
      <c r="AJ49" s="115"/>
      <c r="AK49" s="115"/>
      <c r="AL49" s="115"/>
      <c r="AM49" s="115"/>
      <c r="AN49" s="1"/>
    </row>
    <row r="50" spans="1:45" ht="13.5" customHeight="1" x14ac:dyDescent="0.15">
      <c r="A50" s="4"/>
      <c r="B50" s="4"/>
      <c r="C50" s="3"/>
      <c r="D50" s="6"/>
      <c r="E50" s="6"/>
      <c r="F50" s="3"/>
      <c r="G50" s="3"/>
      <c r="H50" s="3"/>
      <c r="I50" s="3"/>
      <c r="J50" s="3"/>
      <c r="K50" s="3"/>
      <c r="L50" s="3"/>
      <c r="M50" s="3"/>
      <c r="N50" s="3"/>
      <c r="O50" s="3"/>
      <c r="P50" s="3"/>
      <c r="Q50" s="3"/>
      <c r="R50" s="3"/>
      <c r="S50" s="3"/>
      <c r="T50" s="3"/>
      <c r="U50" s="3"/>
    </row>
    <row r="51" spans="1:45" ht="18" customHeight="1" x14ac:dyDescent="0.15">
      <c r="A51" s="126" t="s">
        <v>297</v>
      </c>
      <c r="B51" s="126"/>
      <c r="C51" s="1" t="s">
        <v>17</v>
      </c>
      <c r="D51" s="1"/>
      <c r="E51" s="1"/>
      <c r="F51" s="1"/>
      <c r="G51" s="1"/>
      <c r="H51" s="1"/>
      <c r="J51" s="2" t="s">
        <v>13</v>
      </c>
      <c r="K51" s="2"/>
      <c r="L51" s="2"/>
      <c r="M51" s="2"/>
      <c r="N51" s="35" t="s">
        <v>62</v>
      </c>
      <c r="O51" s="117"/>
      <c r="P51" s="117"/>
      <c r="Q51" s="117"/>
      <c r="R51" s="117"/>
      <c r="S51" s="117"/>
      <c r="T51" s="117"/>
      <c r="U51" s="117"/>
      <c r="V51" s="2"/>
      <c r="W51" s="2" t="s">
        <v>50</v>
      </c>
      <c r="X51" s="2"/>
      <c r="Y51" s="2"/>
      <c r="Z51" s="2"/>
      <c r="AA51" s="2"/>
      <c r="AB51" s="2"/>
      <c r="AC51" s="35" t="s">
        <v>62</v>
      </c>
      <c r="AD51" s="118"/>
      <c r="AE51" s="117"/>
      <c r="AF51" s="117"/>
      <c r="AG51" s="117"/>
      <c r="AH51" s="117"/>
      <c r="AI51" s="117"/>
      <c r="AJ51" s="117"/>
      <c r="AK51" s="2"/>
      <c r="AL51" s="2"/>
      <c r="AM51" s="2"/>
      <c r="AN51" s="2"/>
    </row>
    <row r="52" spans="1:45" ht="18" customHeight="1" x14ac:dyDescent="0.15">
      <c r="A52" s="1"/>
      <c r="B52" s="1"/>
      <c r="C52" s="70" t="s">
        <v>89</v>
      </c>
      <c r="D52" s="1"/>
      <c r="E52" s="1"/>
      <c r="F52" s="1"/>
      <c r="G52" s="1"/>
      <c r="H52" s="1"/>
      <c r="I52" s="1"/>
      <c r="J52" s="70" t="s">
        <v>56</v>
      </c>
      <c r="K52" s="1"/>
      <c r="L52" s="1"/>
      <c r="M52" s="1"/>
      <c r="N52" s="35" t="s">
        <v>63</v>
      </c>
      <c r="O52" s="117"/>
      <c r="P52" s="117"/>
      <c r="Q52" s="117"/>
      <c r="R52" s="117"/>
      <c r="S52" s="117"/>
      <c r="T52" s="115"/>
      <c r="U52" s="115"/>
      <c r="V52" s="1"/>
      <c r="W52" s="70" t="s">
        <v>211</v>
      </c>
      <c r="X52" s="1"/>
      <c r="Y52" s="1"/>
      <c r="Z52" s="1"/>
      <c r="AA52" s="1"/>
      <c r="AB52" s="1"/>
      <c r="AC52" s="36" t="s">
        <v>63</v>
      </c>
      <c r="AD52" s="115"/>
      <c r="AE52" s="115"/>
      <c r="AF52" s="115"/>
      <c r="AG52" s="115"/>
      <c r="AH52" s="115"/>
      <c r="AI52" s="115"/>
      <c r="AJ52" s="115"/>
      <c r="AK52" s="1"/>
      <c r="AL52" s="1"/>
      <c r="AM52" s="1"/>
      <c r="AN52" s="1"/>
    </row>
    <row r="53" spans="1:45" ht="13.5" customHeight="1" x14ac:dyDescent="0.15">
      <c r="A53" s="4"/>
      <c r="B53" s="4"/>
      <c r="C53" s="1"/>
      <c r="D53" s="1"/>
      <c r="E53" s="1"/>
      <c r="F53" s="1"/>
      <c r="G53" s="1"/>
      <c r="H53" s="1"/>
      <c r="L53" s="1"/>
      <c r="M53" s="1"/>
      <c r="N53" s="27"/>
      <c r="O53" s="27"/>
      <c r="P53" s="27"/>
      <c r="Q53" s="27"/>
      <c r="R53" s="27"/>
      <c r="S53" s="27"/>
      <c r="T53" s="1"/>
      <c r="U53" s="1"/>
      <c r="V53" s="1"/>
      <c r="W53" s="1"/>
      <c r="X53" s="1"/>
      <c r="Y53" s="1"/>
      <c r="Z53" s="1"/>
      <c r="AA53" s="1"/>
      <c r="AB53" s="1"/>
      <c r="AC53" s="1"/>
      <c r="AD53" s="1"/>
      <c r="AE53" s="1"/>
      <c r="AF53" s="1"/>
      <c r="AG53" s="1"/>
      <c r="AH53" s="1"/>
      <c r="AI53" s="1"/>
      <c r="AJ53" s="1"/>
      <c r="AK53" s="1"/>
      <c r="AL53" s="1"/>
      <c r="AM53" s="1"/>
      <c r="AN53" s="1"/>
    </row>
    <row r="54" spans="1:45" ht="18" customHeight="1" x14ac:dyDescent="0.15">
      <c r="A54" s="1"/>
      <c r="B54" s="1"/>
      <c r="C54" s="1"/>
      <c r="D54" s="1"/>
      <c r="E54" s="1"/>
      <c r="F54" s="1"/>
      <c r="G54" s="1"/>
      <c r="H54" s="1"/>
      <c r="J54" s="2" t="s">
        <v>61</v>
      </c>
      <c r="K54" s="2"/>
      <c r="L54" s="2"/>
      <c r="M54" s="2"/>
      <c r="N54" s="2"/>
      <c r="O54" s="2"/>
      <c r="P54" s="2"/>
      <c r="Q54" s="2"/>
      <c r="S54" s="35" t="s">
        <v>62</v>
      </c>
      <c r="T54" s="117"/>
      <c r="U54" s="117"/>
      <c r="V54" s="117"/>
      <c r="W54" s="117"/>
      <c r="X54" s="117"/>
      <c r="Y54" s="117"/>
      <c r="Z54" s="117"/>
      <c r="AA54" s="117"/>
      <c r="AB54" s="117"/>
      <c r="AC54" s="117"/>
      <c r="AD54" s="2"/>
      <c r="AE54" s="1"/>
      <c r="AF54" s="1"/>
      <c r="AG54" s="1"/>
      <c r="AH54" s="1"/>
      <c r="AI54" s="1"/>
      <c r="AJ54" s="1"/>
      <c r="AK54" s="1"/>
      <c r="AL54" s="1"/>
      <c r="AM54" s="1"/>
      <c r="AN54" s="1"/>
    </row>
    <row r="55" spans="1:45" ht="18" customHeight="1" x14ac:dyDescent="0.15">
      <c r="A55" s="4"/>
      <c r="B55" s="4"/>
      <c r="C55" s="1"/>
      <c r="D55" s="1"/>
      <c r="E55" s="1"/>
      <c r="F55" s="1"/>
      <c r="G55" s="1"/>
      <c r="H55" s="1"/>
      <c r="I55" s="1"/>
      <c r="J55" s="70" t="s">
        <v>57</v>
      </c>
      <c r="K55" s="1"/>
      <c r="L55" s="1"/>
      <c r="M55" s="1"/>
      <c r="N55" s="1"/>
      <c r="O55" s="1"/>
      <c r="P55" s="1"/>
      <c r="Q55" s="1"/>
      <c r="S55" s="36" t="s">
        <v>63</v>
      </c>
      <c r="T55" s="115"/>
      <c r="U55" s="115"/>
      <c r="V55" s="115"/>
      <c r="W55" s="115"/>
      <c r="X55" s="115"/>
      <c r="Y55" s="115"/>
      <c r="Z55" s="115"/>
      <c r="AA55" s="115"/>
      <c r="AB55" s="115"/>
      <c r="AC55" s="115"/>
      <c r="AD55" s="1"/>
      <c r="AE55" s="1"/>
      <c r="AF55" s="1"/>
      <c r="AG55" s="1"/>
      <c r="AH55" s="1"/>
      <c r="AI55" s="1"/>
      <c r="AJ55" s="1"/>
      <c r="AK55" s="1"/>
      <c r="AL55" s="1"/>
      <c r="AM55" s="1"/>
      <c r="AN55" s="1"/>
    </row>
    <row r="56" spans="1:45" ht="13.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1:45" ht="13.5" customHeight="1" x14ac:dyDescent="0.15">
      <c r="O57" s="1"/>
      <c r="Q57" s="2" t="s">
        <v>54</v>
      </c>
      <c r="R57" s="2"/>
      <c r="S57" s="2"/>
      <c r="T57" s="2"/>
      <c r="V57" s="119"/>
      <c r="W57" s="119"/>
      <c r="X57" s="119"/>
      <c r="Y57" s="119"/>
      <c r="Z57" s="119"/>
      <c r="AA57" s="2" t="s">
        <v>2</v>
      </c>
      <c r="AB57" s="2"/>
      <c r="AC57" s="2"/>
      <c r="AD57" s="121"/>
      <c r="AE57" s="121"/>
      <c r="AF57" s="121"/>
      <c r="AG57" s="2" t="s">
        <v>3</v>
      </c>
      <c r="AH57" s="2"/>
      <c r="AI57" s="2"/>
      <c r="AJ57" s="121"/>
      <c r="AK57" s="121"/>
      <c r="AL57" s="121"/>
      <c r="AM57" s="2" t="s">
        <v>4</v>
      </c>
    </row>
    <row r="58" spans="1:45" ht="13.5" customHeight="1" x14ac:dyDescent="0.15">
      <c r="Q58" s="70" t="s">
        <v>212</v>
      </c>
      <c r="V58" s="120"/>
      <c r="W58" s="120"/>
      <c r="X58" s="120"/>
      <c r="Y58" s="120"/>
      <c r="Z58" s="120"/>
      <c r="AA58" s="70" t="s">
        <v>59</v>
      </c>
      <c r="AD58" s="122"/>
      <c r="AE58" s="122"/>
      <c r="AF58" s="122"/>
      <c r="AG58" s="70" t="s">
        <v>48</v>
      </c>
      <c r="AJ58" s="122"/>
      <c r="AK58" s="122"/>
      <c r="AL58" s="122"/>
      <c r="AM58" s="70" t="s">
        <v>58</v>
      </c>
    </row>
    <row r="59" spans="1:45" ht="13.5" customHeight="1" x14ac:dyDescent="0.15">
      <c r="V59" s="123" t="str">
        <f ca="1">IF(OR(申請年="",AD57="",AJ57=""),"",IF(ABS(DATE(申請年,AD57,AJ57)-TODAY())&gt;90,"请确认申请年月日输入是否正确",""))</f>
        <v/>
      </c>
      <c r="W59" s="123"/>
      <c r="X59" s="123"/>
      <c r="Y59" s="123"/>
      <c r="Z59" s="123"/>
      <c r="AA59" s="123"/>
      <c r="AB59" s="123"/>
      <c r="AC59" s="123"/>
      <c r="AD59" s="123"/>
      <c r="AE59" s="123"/>
      <c r="AF59" s="123"/>
      <c r="AG59" s="123"/>
      <c r="AH59" s="123"/>
      <c r="AI59" s="123"/>
      <c r="AJ59" s="123"/>
      <c r="AK59" s="123"/>
      <c r="AL59" s="123"/>
      <c r="AP59" s="141"/>
      <c r="AQ59" s="141"/>
      <c r="AR59" s="141"/>
      <c r="AS59" s="141"/>
    </row>
    <row r="60" spans="1:45" ht="18.75" customHeight="1" x14ac:dyDescent="0.15">
      <c r="Q60" s="2" t="s">
        <v>55</v>
      </c>
      <c r="R60" s="2"/>
      <c r="S60" s="2"/>
      <c r="T60" s="5"/>
      <c r="V60" s="113">
        <f>学生氏名中</f>
        <v>0</v>
      </c>
      <c r="W60" s="113"/>
      <c r="X60" s="113"/>
      <c r="Y60" s="113"/>
      <c r="Z60" s="113"/>
      <c r="AA60" s="113"/>
      <c r="AB60" s="113"/>
      <c r="AC60" s="113"/>
      <c r="AD60" s="113"/>
      <c r="AE60" s="113"/>
      <c r="AF60" s="113"/>
      <c r="AG60" s="113"/>
      <c r="AH60" s="113"/>
      <c r="AI60" s="113"/>
      <c r="AJ60" s="113"/>
      <c r="AK60" s="111" t="s">
        <v>18</v>
      </c>
      <c r="AL60" s="111"/>
      <c r="AM60" s="111"/>
      <c r="AN60" s="5"/>
    </row>
    <row r="61" spans="1:45" ht="18.75" customHeight="1" x14ac:dyDescent="0.15">
      <c r="Q61" s="70" t="s">
        <v>60</v>
      </c>
      <c r="V61" s="114"/>
      <c r="W61" s="114"/>
      <c r="X61" s="114"/>
      <c r="Y61" s="114"/>
      <c r="Z61" s="114"/>
      <c r="AA61" s="114"/>
      <c r="AB61" s="114"/>
      <c r="AC61" s="114"/>
      <c r="AD61" s="114"/>
      <c r="AE61" s="114"/>
      <c r="AF61" s="114"/>
      <c r="AG61" s="114"/>
      <c r="AH61" s="114"/>
      <c r="AI61" s="114"/>
      <c r="AJ61" s="114"/>
      <c r="AK61" s="112"/>
      <c r="AL61" s="112"/>
      <c r="AM61" s="112"/>
    </row>
    <row r="62" spans="1:45" ht="13.5" customHeight="1" x14ac:dyDescent="0.15"/>
  </sheetData>
  <sheetProtection algorithmName="SHA-512" hashValue="7ZIVXphOfGpgUPEdkWwGueYcgclfWn50jwrypajEumal8E8oJa2Qijq6GapT56xmM+e+fvlwHru1oBYAUJ4p9w==" saltValue="zciHBFdvrT9K6wuNvtTNIw==" spinCount="100000" sheet="1" objects="1" scenarios="1" selectLockedCells="1"/>
  <dataConsolidate/>
  <mergeCells count="89">
    <mergeCell ref="AP59:AS59"/>
    <mergeCell ref="AI15:AN17"/>
    <mergeCell ref="AI10:AN12"/>
    <mergeCell ref="AI13:AN13"/>
    <mergeCell ref="V42:AH43"/>
    <mergeCell ref="AI46:AM46"/>
    <mergeCell ref="AD49:AG49"/>
    <mergeCell ref="AI48:AM48"/>
    <mergeCell ref="AI49:AM49"/>
    <mergeCell ref="K38:AN39"/>
    <mergeCell ref="AB22:AD23"/>
    <mergeCell ref="AG22:AH23"/>
    <mergeCell ref="AK22:AL23"/>
    <mergeCell ref="M22:T23"/>
    <mergeCell ref="Z10:AG11"/>
    <mergeCell ref="S48:U48"/>
    <mergeCell ref="AI47:AM47"/>
    <mergeCell ref="AD46:AG46"/>
    <mergeCell ref="AD47:AG47"/>
    <mergeCell ref="W47:AB47"/>
    <mergeCell ref="W46:AB46"/>
    <mergeCell ref="AG19:AN20"/>
    <mergeCell ref="I26:AN27"/>
    <mergeCell ref="A22:B22"/>
    <mergeCell ref="W44:AB44"/>
    <mergeCell ref="E46:H46"/>
    <mergeCell ref="J46:Q46"/>
    <mergeCell ref="S46:U46"/>
    <mergeCell ref="A51:B51"/>
    <mergeCell ref="E49:H49"/>
    <mergeCell ref="J49:Q49"/>
    <mergeCell ref="S49:U49"/>
    <mergeCell ref="A41:B41"/>
    <mergeCell ref="S47:U47"/>
    <mergeCell ref="E45:H45"/>
    <mergeCell ref="J45:Q45"/>
    <mergeCell ref="E44:H44"/>
    <mergeCell ref="J44:Q44"/>
    <mergeCell ref="J47:Q47"/>
    <mergeCell ref="S45:U45"/>
    <mergeCell ref="S44:U44"/>
    <mergeCell ref="E47:H47"/>
    <mergeCell ref="E48:H48"/>
    <mergeCell ref="J48:Q48"/>
    <mergeCell ref="W48:AB48"/>
    <mergeCell ref="K35:AN36"/>
    <mergeCell ref="AH5:AN9"/>
    <mergeCell ref="AD48:AG48"/>
    <mergeCell ref="AD45:AG45"/>
    <mergeCell ref="AI45:AM45"/>
    <mergeCell ref="K6:AD7"/>
    <mergeCell ref="K8:AD8"/>
    <mergeCell ref="G19:K20"/>
    <mergeCell ref="J10:Q11"/>
    <mergeCell ref="J13:Q14"/>
    <mergeCell ref="H16:J17"/>
    <mergeCell ref="M16:N17"/>
    <mergeCell ref="Q16:R17"/>
    <mergeCell ref="AD44:AG44"/>
    <mergeCell ref="W45:AB45"/>
    <mergeCell ref="B3:I8"/>
    <mergeCell ref="AI44:AM44"/>
    <mergeCell ref="A35:B35"/>
    <mergeCell ref="A38:B38"/>
    <mergeCell ref="A32:B32"/>
    <mergeCell ref="A10:B10"/>
    <mergeCell ref="A19:B19"/>
    <mergeCell ref="A16:B16"/>
    <mergeCell ref="A26:B26"/>
    <mergeCell ref="A29:B29"/>
    <mergeCell ref="A13:B13"/>
    <mergeCell ref="Z13:AG14"/>
    <mergeCell ref="V16:W16"/>
    <mergeCell ref="I31:AN31"/>
    <mergeCell ref="I29:AN30"/>
    <mergeCell ref="S19:Y20"/>
    <mergeCell ref="AK60:AM61"/>
    <mergeCell ref="V60:AJ61"/>
    <mergeCell ref="T55:AC55"/>
    <mergeCell ref="W49:AB49"/>
    <mergeCell ref="O51:U51"/>
    <mergeCell ref="O52:U52"/>
    <mergeCell ref="AD51:AJ51"/>
    <mergeCell ref="AD52:AJ52"/>
    <mergeCell ref="T54:AC54"/>
    <mergeCell ref="V57:Z58"/>
    <mergeCell ref="AD57:AF58"/>
    <mergeCell ref="AJ57:AL58"/>
    <mergeCell ref="V59:AL59"/>
  </mergeCells>
  <phoneticPr fontId="1"/>
  <conditionalFormatting sqref="T54 O51 Z10 H16 M16 Q16 G19 S19 AG19 I26 I29 V57 AD57 AJ57 J46:Q47 W46:AB47">
    <cfRule type="containsBlanks" dxfId="12" priority="12">
      <formula>LEN(TRIM(G10))=0</formula>
    </cfRule>
  </conditionalFormatting>
  <conditionalFormatting sqref="K35">
    <cfRule type="containsBlanks" dxfId="11" priority="7">
      <formula>LEN(TRIM(K35))=0</formula>
    </cfRule>
  </conditionalFormatting>
  <conditionalFormatting sqref="J10">
    <cfRule type="containsBlanks" dxfId="10" priority="6">
      <formula>LEN(TRIM(J10))=0</formula>
    </cfRule>
  </conditionalFormatting>
  <conditionalFormatting sqref="K38">
    <cfRule type="containsBlanks" dxfId="9" priority="5">
      <formula>LEN(TRIM(K38))=0</formula>
    </cfRule>
  </conditionalFormatting>
  <conditionalFormatting sqref="AG22 AK22">
    <cfRule type="containsBlanks" dxfId="8" priority="3">
      <formula>LEN(TRIM(AG22))=0</formula>
    </cfRule>
  </conditionalFormatting>
  <conditionalFormatting sqref="AB22">
    <cfRule type="containsBlanks" dxfId="7" priority="2">
      <formula>LEN(TRIM(AB22))=0</formula>
    </cfRule>
  </conditionalFormatting>
  <conditionalFormatting sqref="M22">
    <cfRule type="containsBlanks" dxfId="6" priority="1">
      <formula>LEN(TRIM(M22))=0</formula>
    </cfRule>
  </conditionalFormatting>
  <dataValidations xWindow="465" yWindow="674" count="25">
    <dataValidation type="list" allowBlank="1" showInputMessage="1" showErrorMessage="1" sqref="AE16 AA16 K32 S32 AA32 AI32" xr:uid="{00000000-0002-0000-0000-000000000000}">
      <formula1>"□,■"</formula1>
    </dataValidation>
    <dataValidation type="list" allowBlank="1" showInputMessage="1" showErrorMessage="1" errorTitle="请下拉选择" error="如果选项中没有满意的答案，请联系JCL，谢谢！" sqref="E48:H49" xr:uid="{00000000-0002-0000-0000-000002000000}">
      <formula1>"哥哥,弟弟,姐姐,妹妹,继父,继母,生父,生母,伯父,伯母,叔父,叔母,舅舅,舅妈,阿姨,姨夫"</formula1>
    </dataValidation>
    <dataValidation allowBlank="1" showInputMessage="1" showErrorMessage="1" prompt="请和护照信息一致。_x000a_姓和名之间请不要空格。" sqref="J10:Q11" xr:uid="{00000000-0002-0000-0000-000005000000}"/>
    <dataValidation type="custom" allowBlank="1" showInputMessage="1" showErrorMessage="1" error="请输入学生的大写拼音！_x000a_姓和名之间请空一格，谢谢。_x000a_注意和护照对照一致。" prompt="姓和名之间请空一格，谢谢。_x000a_注意和护照对照一致。" sqref="Z10:AG11" xr:uid="{00000000-0002-0000-0000-000006000000}">
      <formula1>LENB(Z10)=LEN(Z10)</formula1>
    </dataValidation>
    <dataValidation allowBlank="1" showInputMessage="1" showErrorMessage="1" prompt="请参考户口本，如有曾用名请在此写入。否则无需填写。_x000a_姓和名之间不要空格。" sqref="J13:Q14" xr:uid="{00000000-0002-0000-0000-000007000000}"/>
    <dataValidation type="custom" allowBlank="1" showInputMessage="1" showErrorMessage="1" error="请输入曾用名的拼音！" prompt="请参考户口本，如有曾用名请在此写入。否则无需填写。_x000a_姓和名之间请空一格。" sqref="Z13:AG14" xr:uid="{00000000-0002-0000-0000-000008000000}">
      <formula1>LENB(Z13)=LEN(Z13)</formula1>
    </dataValidation>
    <dataValidation allowBlank="1" showInputMessage="1" showErrorMessage="1" prompt="除直辖市外，请全部写到第二级行政区划。_x000a_例如：**省**市" sqref="S19:Y20" xr:uid="{00000000-0002-0000-0000-000009000000}"/>
    <dataValidation allowBlank="1" showInputMessage="1" showErrorMessage="1" prompt="姓和名之间请不要空格" sqref="O51:U52" xr:uid="{00000000-0002-0000-0000-00000A000000}"/>
    <dataValidation allowBlank="1" showInputMessage="1" showErrorMessage="1" prompt="请参考户口本，如有曾用名请再此填入，否则无需填写。_x000a__x000a_姓和名之间请不要空格" sqref="AD51:AJ52" xr:uid="{00000000-0002-0000-0000-00000B000000}"/>
    <dataValidation type="list" allowBlank="1" showInputMessage="1" showErrorMessage="1" errorTitle="请下拉选择" error="如果没有满意的答案请联系JCL，谢谢。" sqref="T54:AC55" xr:uid="{00000000-0002-0000-0000-00000C000000}">
      <formula1>"父亲,母亲"</formula1>
    </dataValidation>
    <dataValidation allowBlank="1" showInputMessage="1" showErrorMessage="1" prompt="请根据户口本首页住址完整写入。_x000a__x000a_从【省级行政单位】开始填写。_x000a__x000a__x000a_" sqref="I26:AN27" xr:uid="{00000000-0002-0000-0000-00000D000000}"/>
    <dataValidation allowBlank="1" showInputMessage="1" showErrorMessage="1" prompt="如现住址与户籍地不同时请写入。例如：大学在读情况等。_x000a__x000a_否则请写入“同户籍地”这几个字。_x000a__x000a_从【省级行政单位】开始填写。_x000a_" sqref="I29:AN30" xr:uid="{00000000-0002-0000-0000-00000E000000}"/>
    <dataValidation type="date" allowBlank="1" showInputMessage="1" showErrorMessage="1" error="请根据要求格式填入信息，谢谢！" prompt="年月日之间请用斜线「/」分隔_x000a_例如：2018/12/31_x000a__x000a_如去世此处生日也请写入，并在备考栏下拉选入「死亡」" sqref="W48:AB49" xr:uid="{00000000-0002-0000-0000-000010000000}">
      <formula1>3654</formula1>
      <formula2>44078</formula2>
    </dataValidation>
    <dataValidation type="textLength" operator="equal" allowBlank="1" showInputMessage="1" showErrorMessage="1" errorTitle="输入错误" error="请输入正确四位年份" sqref="V57:Z58" xr:uid="{00000000-0002-0000-0000-000012000000}">
      <formula1>4</formula1>
    </dataValidation>
    <dataValidation type="whole" allowBlank="1" showInputMessage="1" showErrorMessage="1" errorTitle="输入错误" error="请输入正确月份" sqref="AD57:AF58 M16:N17 AG22:AH23" xr:uid="{00000000-0002-0000-0000-000013000000}">
      <formula1>1</formula1>
      <formula2>12</formula2>
    </dataValidation>
    <dataValidation type="whole" allowBlank="1" showInputMessage="1" showErrorMessage="1" errorTitle="输入错误" error="请输入正确日期" sqref="AJ57:AL58 Q16:R17 AK22:AL23" xr:uid="{00000000-0002-0000-0000-000014000000}">
      <formula1>1</formula1>
      <formula2>31</formula2>
    </dataValidation>
    <dataValidation type="textLength" operator="equal" allowBlank="1" showInputMessage="1" showErrorMessage="1" errorTitle="输入错误" error="请输入11位手机号码。_x000a__x000a_如有特殊情况请同JCL联系，谢谢。" prompt="请输入学生本人手机号码" sqref="AG19:AN20" xr:uid="{00000000-0002-0000-0000-000016000000}">
      <formula1>11</formula1>
    </dataValidation>
    <dataValidation type="whole" allowBlank="1" showInputMessage="1" showErrorMessage="1" errorTitle="输入错误" error="请输入正确四位年份" sqref="H16:J17" xr:uid="{9520CEF5-8FAA-40C7-A335-82282EAFF60B}">
      <formula1>1990</formula1>
      <formula2>2010</formula2>
    </dataValidation>
    <dataValidation type="custom" allowBlank="1" showInputMessage="1" showErrorMessage="1" errorTitle="输入错误" error="请输入正确电子邮箱地址。" prompt="请输入学生电子邮箱地址" sqref="K38:AN39" xr:uid="{C8C81001-DCCB-4F61-983B-666CF45495C1}">
      <formula1>COUNTIF(K38,"*@*")</formula1>
    </dataValidation>
    <dataValidation type="date" allowBlank="1" showInputMessage="1" showErrorMessage="1" error="请根据要求格式输入，谢谢！" prompt="年月日之间请用斜线「/」分隔_x000a_例如：2018/12/31_x000a__x000a_如去世此处生日也请写入，并在备考栏下拉选入「死亡」" sqref="W46:AB47" xr:uid="{46F832FD-F998-4ACC-836B-753D47EC86EC}">
      <formula1>3654</formula1>
      <formula2>44078</formula2>
    </dataValidation>
    <dataValidation type="list" allowBlank="1" showInputMessage="1" showErrorMessage="1" errorTitle="请下拉选择" error="如果选项中没有满意的答案，请联系JCL，谢谢！" prompt="下拉选择" sqref="AI46:AM49" xr:uid="{00000000-0002-0000-0000-000003000000}">
      <formula1>"死亡,离婚,再婚"</formula1>
    </dataValidation>
    <dataValidation allowBlank="1" showInputMessage="1" showErrorMessage="1" prompt="姓名之间不要空格。_x000a_请根据户口本核对信息一致。_x000a_如户口本中体现曾用名，则在姓名后加括号后同时填写。_x000a_例如： 李四（李小四）_x000a_如离婚请在请在备考栏下拉选入。" sqref="J46:Q49" xr:uid="{00000000-0002-0000-0000-000017000000}"/>
    <dataValidation type="textLength" operator="equal" allowBlank="1" showInputMessage="1" showErrorMessage="1" error="请输入正确护照号码" prompt="请输入有效护照号码" sqref="M22:T23" xr:uid="{822C5128-DF09-411C-A76A-798F6B90C196}">
      <formula1>9</formula1>
    </dataValidation>
    <dataValidation type="whole" allowBlank="1" showInputMessage="1" showErrorMessage="1" errorTitle="输入错误" error="请输入正确有效四位年份" prompt="请输入护照有效期限" sqref="AB22:AD23" xr:uid="{2DCC087D-ADFA-4DBA-BB22-513E2D5B9700}">
      <formula1>2019</formula1>
      <formula2>2040</formula2>
    </dataValidation>
    <dataValidation type="list" allowBlank="1" showInputMessage="1" showErrorMessage="1" prompt="请下拉选择申请课程_x000a__x000a_各课程明细请详细阅读JCL官网或JCL彩页" sqref="K35:AN36" xr:uid="{00000000-0002-0000-0000-000018000000}">
      <formula1>$BC$2:$BC$6</formula1>
    </dataValidation>
  </dataValidations>
  <pageMargins left="0.59055118110236227" right="0.59055118110236227" top="0.35433070866141736" bottom="0.35433070866141736" header="0.31496062992125984" footer="3.937007874015748E-2"/>
  <pageSetup paperSize="9" scale="97" orientation="portrait" r:id="rId1"/>
  <ignoredErrors>
    <ignoredError sqref="E46:H47" unlockedFormula="1"/>
    <ignoredError sqref="S47" formula="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C123"/>
  <sheetViews>
    <sheetView showGridLines="0" showZeros="0" view="pageBreakPreview" topLeftCell="B1" zoomScaleNormal="50" zoomScaleSheetLayoutView="100" workbookViewId="0">
      <selection activeCell="C26" sqref="C26:I26"/>
    </sheetView>
  </sheetViews>
  <sheetFormatPr defaultRowHeight="13.5" x14ac:dyDescent="0.15"/>
  <cols>
    <col min="1" max="41" width="2.25" customWidth="1"/>
    <col min="42" max="50" width="2.25" style="52" customWidth="1"/>
    <col min="51" max="51" width="9" style="52"/>
  </cols>
  <sheetData>
    <row r="1" spans="1:40" ht="13.5" customHeight="1" x14ac:dyDescent="0.15"/>
    <row r="2" spans="1:40" ht="13.5" customHeight="1" x14ac:dyDescent="0.15"/>
    <row r="3" spans="1:40" ht="13.5" customHeight="1" x14ac:dyDescent="0.15">
      <c r="B3" s="124" t="str">
        <f>'A1-入学願書'!B3:I8</f>
        <v/>
      </c>
      <c r="C3" s="124"/>
      <c r="D3" s="124"/>
      <c r="E3" s="124"/>
      <c r="F3" s="124"/>
      <c r="G3" s="124"/>
      <c r="H3" s="124"/>
      <c r="I3" s="124"/>
    </row>
    <row r="4" spans="1:40" ht="13.5" customHeight="1" x14ac:dyDescent="0.15">
      <c r="B4" s="124"/>
      <c r="C4" s="124"/>
      <c r="D4" s="124"/>
      <c r="E4" s="124"/>
      <c r="F4" s="124"/>
      <c r="G4" s="124"/>
      <c r="H4" s="124"/>
      <c r="I4" s="124"/>
    </row>
    <row r="5" spans="1:40" ht="13.5" customHeight="1" x14ac:dyDescent="0.15">
      <c r="B5" s="124"/>
      <c r="C5" s="124"/>
      <c r="D5" s="124"/>
      <c r="E5" s="124"/>
      <c r="F5" s="124"/>
      <c r="G5" s="124"/>
      <c r="H5" s="124"/>
      <c r="I5" s="124"/>
    </row>
    <row r="6" spans="1:40" ht="13.5" customHeight="1" x14ac:dyDescent="0.15">
      <c r="B6" s="124"/>
      <c r="C6" s="124"/>
      <c r="D6" s="124"/>
      <c r="E6" s="124"/>
      <c r="F6" s="124"/>
      <c r="G6" s="124"/>
      <c r="H6" s="124"/>
      <c r="I6" s="124"/>
      <c r="K6" s="136" t="s">
        <v>21</v>
      </c>
      <c r="L6" s="136"/>
      <c r="M6" s="136"/>
      <c r="N6" s="136"/>
      <c r="O6" s="136"/>
      <c r="P6" s="136"/>
      <c r="Q6" s="136"/>
      <c r="R6" s="136"/>
      <c r="S6" s="136"/>
      <c r="T6" s="136"/>
      <c r="U6" s="136"/>
      <c r="V6" s="136"/>
      <c r="W6" s="136"/>
      <c r="X6" s="136"/>
      <c r="Y6" s="136"/>
      <c r="Z6" s="136"/>
      <c r="AA6" s="136"/>
      <c r="AB6" s="136"/>
      <c r="AC6" s="136"/>
      <c r="AD6" s="136"/>
    </row>
    <row r="7" spans="1:40" ht="13.5" customHeight="1" x14ac:dyDescent="0.15">
      <c r="B7" s="124"/>
      <c r="C7" s="124"/>
      <c r="D7" s="124"/>
      <c r="E7" s="124"/>
      <c r="F7" s="124"/>
      <c r="G7" s="124"/>
      <c r="H7" s="124"/>
      <c r="I7" s="124"/>
      <c r="K7" s="136"/>
      <c r="L7" s="136"/>
      <c r="M7" s="136"/>
      <c r="N7" s="136"/>
      <c r="O7" s="136"/>
      <c r="P7" s="136"/>
      <c r="Q7" s="136"/>
      <c r="R7" s="136"/>
      <c r="S7" s="136"/>
      <c r="T7" s="136"/>
      <c r="U7" s="136"/>
      <c r="V7" s="136"/>
      <c r="W7" s="136"/>
      <c r="X7" s="136"/>
      <c r="Y7" s="136"/>
      <c r="Z7" s="136"/>
      <c r="AA7" s="136"/>
      <c r="AB7" s="136"/>
      <c r="AC7" s="136"/>
      <c r="AD7" s="136"/>
    </row>
    <row r="8" spans="1:40" x14ac:dyDescent="0.15">
      <c r="B8" s="124"/>
      <c r="C8" s="124"/>
      <c r="D8" s="124"/>
      <c r="E8" s="124"/>
      <c r="F8" s="124"/>
      <c r="G8" s="124"/>
      <c r="H8" s="124"/>
      <c r="I8" s="124"/>
      <c r="K8" s="137" t="s">
        <v>64</v>
      </c>
      <c r="L8" s="137"/>
      <c r="M8" s="137"/>
      <c r="N8" s="137"/>
      <c r="O8" s="137"/>
      <c r="P8" s="137"/>
      <c r="Q8" s="137"/>
      <c r="R8" s="137"/>
      <c r="S8" s="137"/>
      <c r="T8" s="137"/>
      <c r="U8" s="137"/>
      <c r="V8" s="137"/>
      <c r="W8" s="137"/>
      <c r="X8" s="137"/>
      <c r="Y8" s="137"/>
      <c r="Z8" s="137"/>
      <c r="AA8" s="137"/>
      <c r="AB8" s="137"/>
      <c r="AC8" s="137"/>
      <c r="AD8" s="137"/>
    </row>
    <row r="9" spans="1:40" ht="18"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row>
    <row r="10" spans="1:40" ht="13.5" customHeight="1" x14ac:dyDescent="0.15">
      <c r="A10" s="126" t="s">
        <v>280</v>
      </c>
      <c r="B10" s="126"/>
      <c r="C10" s="7" t="s">
        <v>41</v>
      </c>
      <c r="D10" s="7"/>
      <c r="E10" s="3"/>
      <c r="F10" s="3"/>
      <c r="G10" s="3"/>
      <c r="H10" s="3"/>
      <c r="I10" s="3"/>
      <c r="J10" s="175">
        <f>学生氏名中</f>
        <v>0</v>
      </c>
      <c r="K10" s="175"/>
      <c r="L10" s="175"/>
      <c r="M10" s="175"/>
      <c r="N10" s="175"/>
      <c r="O10" s="175"/>
      <c r="P10" s="175"/>
      <c r="Q10" s="175"/>
      <c r="R10" s="4"/>
      <c r="S10" s="7" t="s">
        <v>42</v>
      </c>
      <c r="T10" s="7"/>
      <c r="U10" s="3"/>
      <c r="V10" s="3"/>
      <c r="W10" s="3"/>
      <c r="X10" s="10"/>
      <c r="Y10" s="10"/>
      <c r="Z10" s="175">
        <f>学生氏名英</f>
        <v>0</v>
      </c>
      <c r="AA10" s="175"/>
      <c r="AB10" s="175"/>
      <c r="AC10" s="175"/>
      <c r="AD10" s="175"/>
      <c r="AE10" s="175"/>
      <c r="AF10" s="175"/>
      <c r="AG10" s="175"/>
      <c r="AH10" s="2"/>
      <c r="AI10" s="2"/>
      <c r="AJ10" s="2"/>
      <c r="AK10" s="1"/>
      <c r="AL10" s="1"/>
      <c r="AM10" s="1"/>
      <c r="AN10" s="1"/>
    </row>
    <row r="11" spans="1:40" x14ac:dyDescent="0.15">
      <c r="A11" s="1"/>
      <c r="B11" s="1"/>
      <c r="C11" s="69" t="s">
        <v>213</v>
      </c>
      <c r="D11" s="9"/>
      <c r="E11" s="11"/>
      <c r="F11" s="11"/>
      <c r="G11" s="3"/>
      <c r="H11" s="3"/>
      <c r="I11" s="3"/>
      <c r="J11" s="176"/>
      <c r="K11" s="176"/>
      <c r="L11" s="176"/>
      <c r="M11" s="176"/>
      <c r="N11" s="176"/>
      <c r="O11" s="176"/>
      <c r="P11" s="176"/>
      <c r="Q11" s="176"/>
      <c r="R11" s="8"/>
      <c r="S11" s="69" t="s">
        <v>214</v>
      </c>
      <c r="T11" s="9"/>
      <c r="U11" s="11"/>
      <c r="V11" s="11"/>
      <c r="W11" s="3"/>
      <c r="X11" s="10"/>
      <c r="Y11" s="10"/>
      <c r="Z11" s="176"/>
      <c r="AA11" s="176"/>
      <c r="AB11" s="176"/>
      <c r="AC11" s="176"/>
      <c r="AD11" s="176"/>
      <c r="AE11" s="176"/>
      <c r="AF11" s="176"/>
      <c r="AG11" s="176"/>
      <c r="AH11" s="5"/>
      <c r="AI11" s="2"/>
      <c r="AJ11" s="5"/>
      <c r="AK11" s="1"/>
      <c r="AM11" s="1"/>
    </row>
    <row r="12" spans="1:40" x14ac:dyDescent="0.15">
      <c r="AF12" s="1"/>
      <c r="AG12" s="1"/>
      <c r="AI12" s="1"/>
      <c r="AK12" s="1"/>
      <c r="AM12" s="1"/>
    </row>
    <row r="13" spans="1:40" x14ac:dyDescent="0.15">
      <c r="A13" s="126" t="s">
        <v>244</v>
      </c>
      <c r="B13" s="126"/>
      <c r="C13" s="3" t="s">
        <v>15</v>
      </c>
      <c r="D13" s="3"/>
      <c r="E13" s="3"/>
      <c r="F13" s="3"/>
      <c r="G13" s="175">
        <f>学生生年</f>
        <v>0</v>
      </c>
      <c r="H13" s="175"/>
      <c r="I13" s="175"/>
      <c r="J13" s="175"/>
      <c r="K13" s="3" t="s">
        <v>2</v>
      </c>
      <c r="L13" s="3"/>
      <c r="M13" s="180">
        <f>学生生月</f>
        <v>0</v>
      </c>
      <c r="N13" s="180"/>
      <c r="O13" s="2" t="s">
        <v>3</v>
      </c>
      <c r="P13" s="2"/>
      <c r="Q13" s="180">
        <f>学生生日</f>
        <v>0</v>
      </c>
      <c r="R13" s="180"/>
      <c r="S13" s="2" t="s">
        <v>4</v>
      </c>
      <c r="T13" s="2"/>
      <c r="U13" s="2"/>
      <c r="V13" s="125"/>
      <c r="W13" s="125"/>
      <c r="X13" s="3" t="s">
        <v>16</v>
      </c>
      <c r="Y13" s="3"/>
      <c r="Z13" s="3"/>
      <c r="AA13" s="3"/>
      <c r="AB13" s="175">
        <f>学生国籍</f>
        <v>0</v>
      </c>
      <c r="AC13" s="175"/>
      <c r="AD13" s="175"/>
      <c r="AE13" s="175"/>
      <c r="AF13" s="175"/>
      <c r="AG13" s="175"/>
      <c r="AH13" s="1"/>
      <c r="AJ13" s="1"/>
      <c r="AL13" s="1"/>
      <c r="AN13" s="1"/>
    </row>
    <row r="14" spans="1:40" x14ac:dyDescent="0.15">
      <c r="A14" s="1"/>
      <c r="B14" s="1"/>
      <c r="C14" s="69" t="s">
        <v>215</v>
      </c>
      <c r="D14" s="9"/>
      <c r="E14" s="9"/>
      <c r="F14" s="10"/>
      <c r="G14" s="176"/>
      <c r="H14" s="176"/>
      <c r="I14" s="176"/>
      <c r="J14" s="176"/>
      <c r="K14" s="70" t="s">
        <v>32</v>
      </c>
      <c r="L14" s="10"/>
      <c r="M14" s="180"/>
      <c r="N14" s="180"/>
      <c r="O14" s="70" t="s">
        <v>33</v>
      </c>
      <c r="P14" s="10"/>
      <c r="Q14" s="180"/>
      <c r="R14" s="180"/>
      <c r="S14" s="70" t="s">
        <v>34</v>
      </c>
      <c r="T14" s="1"/>
      <c r="U14" s="1"/>
      <c r="V14" s="1"/>
      <c r="W14" s="1"/>
      <c r="X14" s="70" t="s">
        <v>192</v>
      </c>
      <c r="Y14" s="10"/>
      <c r="Z14" s="10"/>
      <c r="AA14" s="10"/>
      <c r="AB14" s="175"/>
      <c r="AC14" s="175"/>
      <c r="AD14" s="175"/>
      <c r="AE14" s="175"/>
      <c r="AF14" s="175"/>
      <c r="AG14" s="175"/>
      <c r="AH14" s="1"/>
      <c r="AJ14" s="1"/>
      <c r="AL14" s="1"/>
      <c r="AN14" s="1"/>
    </row>
    <row r="15" spans="1:40" x14ac:dyDescent="0.15">
      <c r="M15" s="26"/>
      <c r="N15" s="26"/>
      <c r="Q15" s="26"/>
      <c r="R15" s="26"/>
      <c r="AB15" s="26"/>
      <c r="AC15" s="26"/>
      <c r="AD15" s="26"/>
      <c r="AE15" s="26"/>
      <c r="AF15" s="27"/>
      <c r="AG15" s="27"/>
      <c r="AI15" s="1"/>
      <c r="AJ15" s="1"/>
      <c r="AK15" s="1"/>
      <c r="AL15" s="1"/>
      <c r="AM15" s="1"/>
      <c r="AN15" s="1"/>
    </row>
    <row r="16" spans="1:40" x14ac:dyDescent="0.15">
      <c r="A16" s="126" t="s">
        <v>245</v>
      </c>
      <c r="B16" s="126"/>
      <c r="C16" s="3" t="s">
        <v>259</v>
      </c>
      <c r="F16" s="1"/>
      <c r="G16" s="1"/>
      <c r="H16" s="4"/>
      <c r="I16" s="177">
        <f>学生戸籍地</f>
        <v>0</v>
      </c>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7"/>
    </row>
    <row r="17" spans="1:51" x14ac:dyDescent="0.15">
      <c r="A17" s="1"/>
      <c r="B17" s="1"/>
      <c r="C17" s="70" t="s">
        <v>216</v>
      </c>
      <c r="D17" s="8"/>
      <c r="E17" s="8"/>
      <c r="F17" s="13"/>
      <c r="G17" s="1"/>
      <c r="H17" s="4"/>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5"/>
    </row>
    <row r="18" spans="1:51" x14ac:dyDescent="0.15">
      <c r="C18" s="2"/>
      <c r="D18" s="2"/>
      <c r="E18" s="2"/>
      <c r="F18" s="2"/>
      <c r="G18" s="2"/>
      <c r="H18" s="2"/>
      <c r="I18" s="27"/>
      <c r="J18" s="2"/>
      <c r="K18" s="2"/>
      <c r="L18" s="2"/>
      <c r="M18" s="2"/>
      <c r="N18" s="2"/>
      <c r="O18" s="2"/>
      <c r="P18" s="2"/>
      <c r="Q18" s="2"/>
      <c r="R18" s="2"/>
      <c r="S18" s="2"/>
      <c r="T18" s="2"/>
      <c r="U18" s="2"/>
      <c r="V18" s="2"/>
      <c r="W18" s="2"/>
      <c r="X18" s="2"/>
      <c r="Y18" s="1"/>
      <c r="Z18" s="1"/>
      <c r="AA18" s="1"/>
      <c r="AB18" s="1"/>
      <c r="AC18" s="1"/>
      <c r="AD18" s="1"/>
      <c r="AE18" s="1"/>
      <c r="AF18" s="1"/>
      <c r="AG18" s="1"/>
      <c r="AH18" s="1"/>
      <c r="AI18" s="1"/>
      <c r="AJ18" s="1"/>
      <c r="AK18" s="1"/>
      <c r="AL18" s="1"/>
      <c r="AM18" s="1"/>
      <c r="AN18" s="1"/>
    </row>
    <row r="19" spans="1:51" x14ac:dyDescent="0.15">
      <c r="A19" s="125"/>
      <c r="B19" s="125"/>
      <c r="C19" s="3" t="s">
        <v>260</v>
      </c>
      <c r="I19" s="177">
        <f>学生現住所</f>
        <v>0</v>
      </c>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row>
    <row r="20" spans="1:51" x14ac:dyDescent="0.15">
      <c r="A20" s="4"/>
      <c r="B20" s="3"/>
      <c r="C20" s="70" t="s">
        <v>217</v>
      </c>
      <c r="D20" s="8"/>
      <c r="E20" s="8"/>
      <c r="F20" s="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row>
    <row r="21" spans="1:51" x14ac:dyDescent="0.15">
      <c r="A21" s="4"/>
      <c r="B21" s="3"/>
      <c r="C21" s="10"/>
      <c r="D21" s="8"/>
      <c r="E21" s="8"/>
      <c r="F21" s="13"/>
      <c r="G21" s="1"/>
      <c r="H21" s="4"/>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row>
    <row r="22" spans="1:51" x14ac:dyDescent="0.15">
      <c r="A22" s="126" t="s">
        <v>246</v>
      </c>
      <c r="B22" s="126"/>
      <c r="C22" s="1" t="s">
        <v>218</v>
      </c>
      <c r="D22" s="1"/>
      <c r="E22" s="1"/>
      <c r="F22" s="1"/>
      <c r="G22" s="1"/>
      <c r="H22" s="1"/>
      <c r="I22" s="1"/>
      <c r="J22" s="1"/>
      <c r="K22" s="1"/>
      <c r="L22" s="1"/>
      <c r="M22" s="1"/>
      <c r="N22" s="1"/>
      <c r="O22" s="1"/>
      <c r="P22" s="1"/>
      <c r="Q22" s="1"/>
      <c r="R22" s="1"/>
      <c r="S22" s="1"/>
      <c r="T22" s="10"/>
      <c r="U22" s="1"/>
      <c r="V22" s="1"/>
      <c r="W22" s="1"/>
      <c r="X22" s="1"/>
      <c r="Y22" s="1"/>
      <c r="Z22" s="1"/>
      <c r="AA22" s="1"/>
      <c r="AB22" s="1"/>
      <c r="AC22" s="1"/>
      <c r="AD22" s="1"/>
      <c r="AE22" s="1"/>
      <c r="AF22" s="1"/>
      <c r="AG22" s="1"/>
      <c r="AH22" s="1"/>
      <c r="AI22" s="1"/>
      <c r="AJ22" s="1"/>
      <c r="AK22" s="1"/>
      <c r="AL22" s="1"/>
      <c r="AM22" s="1"/>
      <c r="AN22" s="1"/>
    </row>
    <row r="23" spans="1:51" ht="13.5" customHeight="1" x14ac:dyDescent="0.15">
      <c r="C23" s="10"/>
      <c r="D23" s="3"/>
      <c r="E23" s="3"/>
      <c r="F23" s="3"/>
      <c r="G23" s="3"/>
      <c r="H23" s="2"/>
      <c r="I23" s="2"/>
      <c r="J23" s="2"/>
      <c r="K23" s="2"/>
      <c r="L23" s="2"/>
      <c r="M23" s="2"/>
      <c r="N23" s="2"/>
      <c r="O23" s="2"/>
      <c r="P23" s="2"/>
      <c r="Q23" s="2"/>
      <c r="R23" s="3"/>
      <c r="S23" s="3"/>
      <c r="T23" s="3"/>
      <c r="U23" s="5"/>
      <c r="V23" s="2"/>
      <c r="W23" s="1"/>
      <c r="X23" s="1"/>
      <c r="Y23" s="1"/>
      <c r="Z23" s="1"/>
      <c r="AA23" s="1"/>
      <c r="AB23" s="1"/>
      <c r="AC23" s="1"/>
      <c r="AD23" s="1"/>
      <c r="AE23" s="1"/>
      <c r="AF23" s="1"/>
      <c r="AG23" s="1"/>
      <c r="AH23" s="1"/>
      <c r="AI23" s="1"/>
      <c r="AJ23" s="1"/>
      <c r="AK23" s="1"/>
      <c r="AL23" s="1"/>
      <c r="AM23" s="1"/>
      <c r="AN23" s="1"/>
    </row>
    <row r="24" spans="1:51" x14ac:dyDescent="0.15">
      <c r="A24" s="1"/>
      <c r="B24" s="4"/>
      <c r="C24" s="169" t="s">
        <v>66</v>
      </c>
      <c r="D24" s="169"/>
      <c r="E24" s="169"/>
      <c r="F24" s="169"/>
      <c r="G24" s="169"/>
      <c r="H24" s="169"/>
      <c r="I24" s="169"/>
      <c r="J24" s="86"/>
      <c r="K24" s="169" t="s">
        <v>28</v>
      </c>
      <c r="L24" s="169"/>
      <c r="M24" s="169"/>
      <c r="N24" s="169"/>
      <c r="O24" s="169"/>
      <c r="P24" s="169"/>
      <c r="Q24" s="169"/>
      <c r="R24" s="169"/>
      <c r="S24" s="169"/>
      <c r="T24" s="169"/>
      <c r="U24" s="169"/>
      <c r="V24" s="169"/>
      <c r="W24" s="169"/>
      <c r="X24" s="86"/>
      <c r="Y24" s="169" t="s">
        <v>29</v>
      </c>
      <c r="Z24" s="169"/>
      <c r="AA24" s="169"/>
      <c r="AB24" s="169"/>
      <c r="AC24" s="169"/>
      <c r="AD24" s="87"/>
      <c r="AE24" s="179" t="s">
        <v>263</v>
      </c>
      <c r="AF24" s="179"/>
      <c r="AG24" s="179" t="s">
        <v>30</v>
      </c>
      <c r="AH24" s="179"/>
      <c r="AI24" s="179"/>
      <c r="AJ24" s="87"/>
      <c r="AK24" s="169" t="s">
        <v>49</v>
      </c>
      <c r="AL24" s="169"/>
      <c r="AM24" s="169"/>
      <c r="AN24" s="169"/>
      <c r="AO24" s="52"/>
      <c r="AY24"/>
    </row>
    <row r="25" spans="1:51" x14ac:dyDescent="0.15">
      <c r="A25" s="4"/>
      <c r="C25" s="140" t="s">
        <v>219</v>
      </c>
      <c r="D25" s="140"/>
      <c r="E25" s="140"/>
      <c r="F25" s="140"/>
      <c r="G25" s="140"/>
      <c r="H25" s="140"/>
      <c r="I25" s="140"/>
      <c r="J25" s="1"/>
      <c r="K25" s="140" t="s">
        <v>65</v>
      </c>
      <c r="L25" s="140"/>
      <c r="M25" s="140"/>
      <c r="N25" s="140"/>
      <c r="O25" s="140"/>
      <c r="P25" s="140"/>
      <c r="Q25" s="140"/>
      <c r="R25" s="140"/>
      <c r="S25" s="140"/>
      <c r="T25" s="140"/>
      <c r="U25" s="140"/>
      <c r="V25" s="140"/>
      <c r="W25" s="140"/>
      <c r="X25" s="1"/>
      <c r="Y25" s="140" t="s">
        <v>72</v>
      </c>
      <c r="Z25" s="140"/>
      <c r="AA25" s="140"/>
      <c r="AB25" s="140"/>
      <c r="AC25" s="140"/>
      <c r="AD25" s="85"/>
      <c r="AE25" s="134" t="s">
        <v>264</v>
      </c>
      <c r="AF25" s="134"/>
      <c r="AG25" s="134" t="s">
        <v>73</v>
      </c>
      <c r="AH25" s="134"/>
      <c r="AI25" s="134"/>
      <c r="AJ25" s="85"/>
      <c r="AK25" s="140" t="s">
        <v>266</v>
      </c>
      <c r="AL25" s="140"/>
      <c r="AM25" s="140"/>
      <c r="AN25" s="140"/>
      <c r="AO25" s="52"/>
      <c r="AY25"/>
    </row>
    <row r="26" spans="1:51" ht="18" customHeight="1" x14ac:dyDescent="0.15">
      <c r="B26" s="22" t="s">
        <v>22</v>
      </c>
      <c r="C26" s="157"/>
      <c r="D26" s="170"/>
      <c r="E26" s="170"/>
      <c r="F26" s="170"/>
      <c r="G26" s="170"/>
      <c r="H26" s="170"/>
      <c r="I26" s="170"/>
      <c r="J26" s="2"/>
      <c r="K26" s="157"/>
      <c r="L26" s="158"/>
      <c r="M26" s="158"/>
      <c r="N26" s="158"/>
      <c r="O26" s="158"/>
      <c r="P26" s="158"/>
      <c r="Q26" s="158"/>
      <c r="R26" s="158"/>
      <c r="S26" s="158"/>
      <c r="T26" s="158"/>
      <c r="U26" s="158"/>
      <c r="V26" s="158"/>
      <c r="W26" s="158"/>
      <c r="X26" s="2"/>
      <c r="Y26" s="174"/>
      <c r="Z26" s="174"/>
      <c r="AA26" s="174"/>
      <c r="AB26" s="174"/>
      <c r="AC26" s="174"/>
      <c r="AD26" s="2"/>
      <c r="AE26" s="174"/>
      <c r="AF26" s="174"/>
      <c r="AG26" s="174"/>
      <c r="AH26" s="174"/>
      <c r="AI26" s="174"/>
      <c r="AJ26" s="89"/>
      <c r="AK26" s="115"/>
      <c r="AL26" s="115"/>
      <c r="AM26" s="115"/>
      <c r="AN26" s="115"/>
      <c r="AO26" s="68"/>
      <c r="AW26"/>
      <c r="AX26"/>
      <c r="AY26"/>
    </row>
    <row r="27" spans="1:51" ht="18" customHeight="1" x14ac:dyDescent="0.15">
      <c r="B27" s="22" t="s">
        <v>23</v>
      </c>
      <c r="C27" s="202"/>
      <c r="D27" s="203"/>
      <c r="E27" s="203"/>
      <c r="F27" s="203"/>
      <c r="G27" s="203"/>
      <c r="H27" s="203"/>
      <c r="I27" s="203"/>
      <c r="J27" s="2"/>
      <c r="K27" s="157"/>
      <c r="L27" s="158"/>
      <c r="M27" s="158"/>
      <c r="N27" s="158"/>
      <c r="O27" s="158"/>
      <c r="P27" s="158"/>
      <c r="Q27" s="158"/>
      <c r="R27" s="158"/>
      <c r="S27" s="158"/>
      <c r="T27" s="158"/>
      <c r="U27" s="158"/>
      <c r="V27" s="158"/>
      <c r="W27" s="158"/>
      <c r="X27" s="2"/>
      <c r="Y27" s="174"/>
      <c r="Z27" s="174"/>
      <c r="AA27" s="174"/>
      <c r="AB27" s="174"/>
      <c r="AC27" s="174"/>
      <c r="AD27" s="2"/>
      <c r="AE27" s="174"/>
      <c r="AF27" s="174"/>
      <c r="AG27" s="174"/>
      <c r="AH27" s="174"/>
      <c r="AI27" s="174"/>
      <c r="AJ27" s="89"/>
      <c r="AK27" s="115"/>
      <c r="AL27" s="115"/>
      <c r="AM27" s="115"/>
      <c r="AN27" s="115"/>
      <c r="AO27" s="68"/>
      <c r="AW27"/>
      <c r="AX27"/>
      <c r="AY27"/>
    </row>
    <row r="28" spans="1:51" ht="18" customHeight="1" x14ac:dyDescent="0.15">
      <c r="B28" s="22" t="s">
        <v>24</v>
      </c>
      <c r="C28" s="202"/>
      <c r="D28" s="203"/>
      <c r="E28" s="203"/>
      <c r="F28" s="203"/>
      <c r="G28" s="203"/>
      <c r="H28" s="203"/>
      <c r="I28" s="203"/>
      <c r="J28" s="2"/>
      <c r="K28" s="157"/>
      <c r="L28" s="158"/>
      <c r="M28" s="158"/>
      <c r="N28" s="158"/>
      <c r="O28" s="158"/>
      <c r="P28" s="158"/>
      <c r="Q28" s="158"/>
      <c r="R28" s="158"/>
      <c r="S28" s="158"/>
      <c r="T28" s="158"/>
      <c r="U28" s="158"/>
      <c r="V28" s="158"/>
      <c r="W28" s="158"/>
      <c r="X28" s="2"/>
      <c r="Y28" s="174"/>
      <c r="Z28" s="174"/>
      <c r="AA28" s="174"/>
      <c r="AB28" s="174"/>
      <c r="AC28" s="174"/>
      <c r="AD28" s="2"/>
      <c r="AE28" s="174"/>
      <c r="AF28" s="174"/>
      <c r="AG28" s="174"/>
      <c r="AH28" s="174"/>
      <c r="AI28" s="174"/>
      <c r="AJ28" s="89"/>
      <c r="AK28" s="115"/>
      <c r="AL28" s="115"/>
      <c r="AM28" s="115"/>
      <c r="AN28" s="115"/>
      <c r="AO28" s="68"/>
      <c r="AW28"/>
      <c r="AX28"/>
      <c r="AY28"/>
    </row>
    <row r="29" spans="1:51" ht="18" customHeight="1" x14ac:dyDescent="0.15">
      <c r="B29" s="22" t="s">
        <v>25</v>
      </c>
      <c r="C29" s="202"/>
      <c r="D29" s="203"/>
      <c r="E29" s="203"/>
      <c r="F29" s="203"/>
      <c r="G29" s="203"/>
      <c r="H29" s="203"/>
      <c r="I29" s="203"/>
      <c r="J29" s="2"/>
      <c r="K29" s="157"/>
      <c r="L29" s="158"/>
      <c r="M29" s="158"/>
      <c r="N29" s="158"/>
      <c r="O29" s="158"/>
      <c r="P29" s="158"/>
      <c r="Q29" s="158"/>
      <c r="R29" s="158"/>
      <c r="S29" s="158"/>
      <c r="T29" s="158"/>
      <c r="U29" s="158"/>
      <c r="V29" s="158"/>
      <c r="W29" s="158"/>
      <c r="X29" s="2"/>
      <c r="Y29" s="174"/>
      <c r="Z29" s="174"/>
      <c r="AA29" s="174"/>
      <c r="AB29" s="174"/>
      <c r="AC29" s="174"/>
      <c r="AD29" s="2"/>
      <c r="AE29" s="174"/>
      <c r="AF29" s="174"/>
      <c r="AG29" s="174"/>
      <c r="AH29" s="174"/>
      <c r="AI29" s="174"/>
      <c r="AJ29" s="89"/>
      <c r="AK29" s="115"/>
      <c r="AL29" s="115"/>
      <c r="AM29" s="115"/>
      <c r="AN29" s="115"/>
      <c r="AO29" s="68"/>
      <c r="AW29"/>
      <c r="AX29"/>
      <c r="AY29"/>
    </row>
    <row r="30" spans="1:51" ht="18" customHeight="1" x14ac:dyDescent="0.15">
      <c r="B30" s="22" t="s">
        <v>26</v>
      </c>
      <c r="C30" s="202"/>
      <c r="D30" s="203"/>
      <c r="E30" s="203"/>
      <c r="F30" s="203"/>
      <c r="G30" s="203"/>
      <c r="H30" s="203"/>
      <c r="I30" s="203"/>
      <c r="J30" s="2"/>
      <c r="K30" s="157"/>
      <c r="L30" s="158"/>
      <c r="M30" s="158"/>
      <c r="N30" s="158"/>
      <c r="O30" s="158"/>
      <c r="P30" s="158"/>
      <c r="Q30" s="158"/>
      <c r="R30" s="158"/>
      <c r="S30" s="158"/>
      <c r="T30" s="158"/>
      <c r="U30" s="158"/>
      <c r="V30" s="158"/>
      <c r="W30" s="158"/>
      <c r="X30" s="2"/>
      <c r="Y30" s="174"/>
      <c r="Z30" s="174"/>
      <c r="AA30" s="174"/>
      <c r="AB30" s="174"/>
      <c r="AC30" s="174"/>
      <c r="AD30" s="2"/>
      <c r="AE30" s="174"/>
      <c r="AF30" s="174"/>
      <c r="AG30" s="174"/>
      <c r="AH30" s="174"/>
      <c r="AI30" s="174"/>
      <c r="AJ30" s="89"/>
      <c r="AK30" s="115"/>
      <c r="AL30" s="115"/>
      <c r="AM30" s="115"/>
      <c r="AN30" s="115"/>
      <c r="AO30" s="52"/>
      <c r="AW30"/>
      <c r="AX30"/>
      <c r="AY30"/>
    </row>
    <row r="31" spans="1:51" ht="18" customHeight="1" x14ac:dyDescent="0.15">
      <c r="B31" s="22" t="s">
        <v>27</v>
      </c>
      <c r="C31" s="203"/>
      <c r="D31" s="203"/>
      <c r="E31" s="203"/>
      <c r="F31" s="203"/>
      <c r="G31" s="203"/>
      <c r="H31" s="203"/>
      <c r="I31" s="203"/>
      <c r="J31" s="2"/>
      <c r="K31" s="170"/>
      <c r="L31" s="158"/>
      <c r="M31" s="158"/>
      <c r="N31" s="158"/>
      <c r="O31" s="158"/>
      <c r="P31" s="158"/>
      <c r="Q31" s="158"/>
      <c r="R31" s="158"/>
      <c r="S31" s="158"/>
      <c r="T31" s="158"/>
      <c r="U31" s="158"/>
      <c r="V31" s="158"/>
      <c r="W31" s="158"/>
      <c r="X31" s="2"/>
      <c r="Y31" s="174"/>
      <c r="Z31" s="174"/>
      <c r="AA31" s="174"/>
      <c r="AB31" s="174"/>
      <c r="AC31" s="174"/>
      <c r="AD31" s="2"/>
      <c r="AE31" s="174"/>
      <c r="AF31" s="174"/>
      <c r="AG31" s="174"/>
      <c r="AH31" s="174"/>
      <c r="AI31" s="174"/>
      <c r="AJ31" s="89"/>
      <c r="AK31" s="115"/>
      <c r="AL31" s="115"/>
      <c r="AM31" s="115"/>
      <c r="AN31" s="115"/>
      <c r="AO31" s="52"/>
      <c r="AW31"/>
      <c r="AX31"/>
      <c r="AY31"/>
    </row>
    <row r="32" spans="1:51" x14ac:dyDescent="0.15">
      <c r="A32" s="2"/>
      <c r="B32" s="2"/>
      <c r="C32" s="2"/>
      <c r="D32" s="2"/>
      <c r="E32" s="2"/>
      <c r="F32" s="2"/>
      <c r="G32" s="2"/>
      <c r="H32" s="2"/>
      <c r="I32" s="2"/>
      <c r="J32" s="47"/>
      <c r="K32" s="47"/>
      <c r="L32" s="47"/>
      <c r="M32" s="47"/>
      <c r="N32" s="47"/>
      <c r="O32" s="47"/>
      <c r="P32" s="47"/>
      <c r="Q32" s="47"/>
      <c r="R32" s="47"/>
      <c r="S32" s="47"/>
      <c r="T32" s="47"/>
      <c r="U32" s="47"/>
      <c r="V32" s="47"/>
      <c r="W32" s="47"/>
      <c r="X32" s="47"/>
      <c r="Y32" s="2"/>
      <c r="Z32" s="2"/>
      <c r="AA32" s="2"/>
      <c r="AB32" s="2"/>
      <c r="AC32" s="2"/>
      <c r="AD32" s="2"/>
      <c r="AE32" s="2"/>
      <c r="AF32" s="2"/>
      <c r="AG32" s="2"/>
      <c r="AH32" s="2"/>
      <c r="AI32" s="2"/>
      <c r="AJ32" s="2"/>
      <c r="AK32" s="2"/>
      <c r="AL32" s="2"/>
      <c r="AM32" s="2"/>
      <c r="AN32" s="2"/>
    </row>
    <row r="33" spans="1:40" x14ac:dyDescent="0.15">
      <c r="A33" s="126" t="s">
        <v>247</v>
      </c>
      <c r="B33" s="126"/>
      <c r="C33" s="1" t="s">
        <v>286</v>
      </c>
      <c r="D33" s="1"/>
      <c r="E33" s="1"/>
      <c r="F33" s="1"/>
      <c r="G33" s="1"/>
      <c r="H33" s="1"/>
      <c r="J33" s="50"/>
      <c r="K33" s="50"/>
      <c r="L33" s="47" t="str">
        <f>IF(学生氏名中&lt;&gt;"","■","□")</f>
        <v>□</v>
      </c>
      <c r="M33" s="49" t="s">
        <v>8</v>
      </c>
      <c r="N33" s="49"/>
      <c r="O33" s="49" t="s">
        <v>10</v>
      </c>
      <c r="P33" s="50"/>
      <c r="Q33" s="47" t="s">
        <v>5</v>
      </c>
      <c r="R33" s="49" t="s">
        <v>9</v>
      </c>
      <c r="S33" s="50"/>
      <c r="T33" s="50"/>
      <c r="U33" s="50"/>
      <c r="V33" s="50"/>
      <c r="W33" s="49"/>
      <c r="X33" s="49"/>
      <c r="Y33" s="1"/>
      <c r="Z33" s="1"/>
      <c r="AA33" s="1"/>
      <c r="AB33" s="1"/>
      <c r="AC33" s="1"/>
      <c r="AD33" s="1"/>
      <c r="AE33" s="1"/>
      <c r="AF33" s="4"/>
      <c r="AG33" s="3"/>
      <c r="AH33" s="92"/>
      <c r="AI33" s="93"/>
      <c r="AJ33" s="4"/>
      <c r="AK33" s="4"/>
      <c r="AN33" s="1"/>
    </row>
    <row r="34" spans="1:40" x14ac:dyDescent="0.15">
      <c r="C34" s="69" t="s">
        <v>287</v>
      </c>
      <c r="D34" s="3"/>
      <c r="E34" s="3"/>
      <c r="F34" s="3"/>
      <c r="G34" s="3"/>
      <c r="H34" s="2"/>
      <c r="J34" s="50"/>
      <c r="K34" s="50"/>
      <c r="L34" s="51"/>
      <c r="M34" s="71" t="s">
        <v>46</v>
      </c>
      <c r="N34" s="51"/>
      <c r="O34" s="51"/>
      <c r="P34" s="51"/>
      <c r="Q34" s="51"/>
      <c r="R34" s="71" t="s">
        <v>47</v>
      </c>
      <c r="S34" s="50"/>
      <c r="T34" s="50"/>
      <c r="U34" s="50"/>
      <c r="V34" s="50"/>
      <c r="W34" s="94"/>
      <c r="X34" s="47"/>
      <c r="Y34" s="1"/>
      <c r="Z34" s="1"/>
      <c r="AA34" s="1"/>
      <c r="AB34" s="1"/>
      <c r="AC34" s="1"/>
      <c r="AD34" s="1"/>
      <c r="AE34" s="1"/>
      <c r="AF34" s="4"/>
      <c r="AG34" s="3"/>
      <c r="AH34" s="93"/>
      <c r="AI34" s="93"/>
      <c r="AJ34" s="69"/>
      <c r="AK34" s="4"/>
      <c r="AN34" s="1"/>
    </row>
    <row r="35" spans="1:40" x14ac:dyDescent="0.15">
      <c r="A35" s="1"/>
      <c r="B35" s="4"/>
      <c r="C35" s="169" t="s">
        <v>66</v>
      </c>
      <c r="D35" s="169"/>
      <c r="E35" s="169"/>
      <c r="F35" s="169"/>
      <c r="G35" s="169"/>
      <c r="H35" s="169"/>
      <c r="I35" s="169"/>
      <c r="J35" s="86"/>
      <c r="K35" s="169" t="s">
        <v>28</v>
      </c>
      <c r="L35" s="169"/>
      <c r="M35" s="169"/>
      <c r="N35" s="169"/>
      <c r="O35" s="169"/>
      <c r="P35" s="169"/>
      <c r="Q35" s="169"/>
      <c r="R35" s="169"/>
      <c r="S35" s="169"/>
      <c r="T35" s="169"/>
      <c r="U35" s="169"/>
      <c r="V35" s="169"/>
      <c r="W35" s="169"/>
      <c r="X35" s="86"/>
      <c r="Y35" s="169" t="s">
        <v>29</v>
      </c>
      <c r="Z35" s="169"/>
      <c r="AA35" s="169"/>
      <c r="AB35" s="169"/>
      <c r="AC35" s="169"/>
      <c r="AD35" s="87"/>
      <c r="AE35" s="179" t="s">
        <v>263</v>
      </c>
      <c r="AF35" s="179"/>
      <c r="AG35" s="179" t="s">
        <v>30</v>
      </c>
      <c r="AH35" s="179"/>
      <c r="AI35" s="179"/>
      <c r="AJ35" s="87"/>
      <c r="AK35" s="169" t="s">
        <v>49</v>
      </c>
      <c r="AL35" s="169"/>
      <c r="AM35" s="169"/>
      <c r="AN35" s="169"/>
    </row>
    <row r="36" spans="1:40" x14ac:dyDescent="0.15">
      <c r="A36" s="4"/>
      <c r="C36" s="140" t="s">
        <v>219</v>
      </c>
      <c r="D36" s="140"/>
      <c r="E36" s="140"/>
      <c r="F36" s="140"/>
      <c r="G36" s="140"/>
      <c r="H36" s="140"/>
      <c r="I36" s="140"/>
      <c r="J36" s="1"/>
      <c r="K36" s="140" t="s">
        <v>65</v>
      </c>
      <c r="L36" s="140"/>
      <c r="M36" s="140"/>
      <c r="N36" s="140"/>
      <c r="O36" s="140"/>
      <c r="P36" s="140"/>
      <c r="Q36" s="140"/>
      <c r="R36" s="140"/>
      <c r="S36" s="140"/>
      <c r="T36" s="140"/>
      <c r="U36" s="140"/>
      <c r="V36" s="140"/>
      <c r="W36" s="140"/>
      <c r="X36" s="1"/>
      <c r="Y36" s="140" t="s">
        <v>72</v>
      </c>
      <c r="Z36" s="140"/>
      <c r="AA36" s="140"/>
      <c r="AB36" s="140"/>
      <c r="AC36" s="140"/>
      <c r="AD36" s="85"/>
      <c r="AE36" s="134" t="s">
        <v>264</v>
      </c>
      <c r="AF36" s="134"/>
      <c r="AG36" s="134" t="s">
        <v>73</v>
      </c>
      <c r="AH36" s="134"/>
      <c r="AI36" s="134"/>
      <c r="AJ36" s="85"/>
      <c r="AK36" s="140" t="s">
        <v>265</v>
      </c>
      <c r="AL36" s="140"/>
      <c r="AM36" s="140"/>
      <c r="AN36" s="140"/>
    </row>
    <row r="37" spans="1:40" ht="18" customHeight="1" x14ac:dyDescent="0.15">
      <c r="B37" s="22" t="s">
        <v>22</v>
      </c>
      <c r="C37" s="157"/>
      <c r="D37" s="170"/>
      <c r="E37" s="170"/>
      <c r="F37" s="170"/>
      <c r="G37" s="170"/>
      <c r="H37" s="170"/>
      <c r="I37" s="170"/>
      <c r="J37" s="2"/>
      <c r="K37" s="157"/>
      <c r="L37" s="158"/>
      <c r="M37" s="158"/>
      <c r="N37" s="158"/>
      <c r="O37" s="158"/>
      <c r="P37" s="158"/>
      <c r="Q37" s="158"/>
      <c r="R37" s="158"/>
      <c r="S37" s="158"/>
      <c r="T37" s="158"/>
      <c r="U37" s="158"/>
      <c r="V37" s="158"/>
      <c r="W37" s="158"/>
      <c r="X37" s="2"/>
      <c r="Y37" s="174"/>
      <c r="Z37" s="174"/>
      <c r="AA37" s="174"/>
      <c r="AB37" s="174"/>
      <c r="AC37" s="174"/>
      <c r="AD37" s="2"/>
      <c r="AE37" s="174"/>
      <c r="AF37" s="174"/>
      <c r="AG37" s="174"/>
      <c r="AH37" s="174"/>
      <c r="AI37" s="174"/>
      <c r="AJ37" s="89"/>
      <c r="AK37" s="115"/>
      <c r="AL37" s="115"/>
      <c r="AM37" s="115"/>
      <c r="AN37" s="115"/>
    </row>
    <row r="38" spans="1:40" ht="18" customHeight="1" x14ac:dyDescent="0.15">
      <c r="B38" s="22" t="s">
        <v>277</v>
      </c>
      <c r="C38" s="157"/>
      <c r="D38" s="170"/>
      <c r="E38" s="170"/>
      <c r="F38" s="170"/>
      <c r="G38" s="170"/>
      <c r="H38" s="170"/>
      <c r="I38" s="170"/>
      <c r="J38" s="2"/>
      <c r="K38" s="157"/>
      <c r="L38" s="158"/>
      <c r="M38" s="158"/>
      <c r="N38" s="158"/>
      <c r="O38" s="158"/>
      <c r="P38" s="158"/>
      <c r="Q38" s="158"/>
      <c r="R38" s="158"/>
      <c r="S38" s="158"/>
      <c r="T38" s="158"/>
      <c r="U38" s="158"/>
      <c r="V38" s="158"/>
      <c r="W38" s="158"/>
      <c r="X38" s="2"/>
      <c r="Y38" s="174"/>
      <c r="Z38" s="174"/>
      <c r="AA38" s="174"/>
      <c r="AB38" s="174"/>
      <c r="AC38" s="174"/>
      <c r="AD38" s="2"/>
      <c r="AE38" s="174"/>
      <c r="AF38" s="174"/>
      <c r="AG38" s="174"/>
      <c r="AH38" s="174"/>
      <c r="AI38" s="174"/>
      <c r="AJ38" s="89"/>
      <c r="AK38" s="115"/>
      <c r="AL38" s="115"/>
      <c r="AM38" s="115"/>
      <c r="AN38" s="115"/>
    </row>
    <row r="39" spans="1:40" ht="18" customHeight="1" x14ac:dyDescent="0.15">
      <c r="B39" s="22" t="s">
        <v>278</v>
      </c>
      <c r="C39" s="170"/>
      <c r="D39" s="170"/>
      <c r="E39" s="170"/>
      <c r="F39" s="170"/>
      <c r="G39" s="170"/>
      <c r="H39" s="170"/>
      <c r="I39" s="170"/>
      <c r="J39" s="2"/>
      <c r="K39" s="170"/>
      <c r="L39" s="158"/>
      <c r="M39" s="158"/>
      <c r="N39" s="158"/>
      <c r="O39" s="158"/>
      <c r="P39" s="158"/>
      <c r="Q39" s="158"/>
      <c r="R39" s="158"/>
      <c r="S39" s="158"/>
      <c r="T39" s="158"/>
      <c r="U39" s="158"/>
      <c r="V39" s="158"/>
      <c r="W39" s="158"/>
      <c r="X39" s="2"/>
      <c r="Y39" s="174"/>
      <c r="Z39" s="174"/>
      <c r="AA39" s="174"/>
      <c r="AB39" s="174"/>
      <c r="AC39" s="174"/>
      <c r="AD39" s="2"/>
      <c r="AE39" s="174"/>
      <c r="AF39" s="174"/>
      <c r="AG39" s="174"/>
      <c r="AH39" s="174"/>
      <c r="AI39" s="174"/>
      <c r="AJ39" s="89"/>
      <c r="AK39" s="115"/>
      <c r="AL39" s="115"/>
      <c r="AM39" s="115"/>
      <c r="AN39" s="115"/>
    </row>
    <row r="40" spans="1:40" x14ac:dyDescent="0.15">
      <c r="B40" s="4"/>
      <c r="C40" s="2"/>
      <c r="D40" s="2"/>
      <c r="E40" s="2"/>
      <c r="F40" s="2"/>
      <c r="G40" s="2"/>
      <c r="H40" s="2"/>
      <c r="I40" s="2"/>
      <c r="J40" s="2"/>
      <c r="K40" s="2"/>
      <c r="L40" s="2"/>
      <c r="M40" s="2"/>
      <c r="N40" s="2"/>
      <c r="O40" s="2"/>
      <c r="P40" s="2"/>
      <c r="Q40" s="2"/>
      <c r="R40" s="2"/>
      <c r="S40" s="2"/>
      <c r="T40" s="2"/>
      <c r="U40" s="2"/>
      <c r="V40" s="2"/>
      <c r="W40" s="2"/>
      <c r="X40" s="2"/>
      <c r="Y40" s="2"/>
      <c r="Z40" s="3"/>
      <c r="AA40" s="3"/>
      <c r="AB40" s="3"/>
      <c r="AC40" s="2"/>
      <c r="AD40" s="3"/>
      <c r="AE40" s="3"/>
      <c r="AF40" s="2"/>
      <c r="AG40" s="2"/>
      <c r="AH40" s="3"/>
      <c r="AI40" s="3"/>
      <c r="AJ40" s="3"/>
      <c r="AK40" s="2"/>
      <c r="AL40" s="3"/>
      <c r="AM40" s="3"/>
      <c r="AN40" s="2"/>
    </row>
    <row r="41" spans="1:40" x14ac:dyDescent="0.15">
      <c r="A41" s="126" t="s">
        <v>248</v>
      </c>
      <c r="B41" s="126"/>
      <c r="C41" s="1" t="s">
        <v>220</v>
      </c>
      <c r="D41" s="1"/>
      <c r="E41" s="1"/>
      <c r="F41" s="1"/>
      <c r="G41" s="1"/>
      <c r="H41" s="1"/>
      <c r="I41" s="1"/>
      <c r="J41" s="1"/>
      <c r="K41" s="1"/>
      <c r="L41" s="1"/>
      <c r="M41" s="1"/>
      <c r="N41" s="1"/>
      <c r="O41" s="2"/>
      <c r="P41" s="2"/>
      <c r="Q41" s="2"/>
      <c r="R41" s="2"/>
      <c r="S41" s="2"/>
      <c r="T41" s="2"/>
      <c r="U41" s="2"/>
      <c r="V41" s="2"/>
      <c r="W41" s="2"/>
      <c r="X41" s="2"/>
      <c r="Y41" s="2"/>
      <c r="Z41" s="3"/>
      <c r="AA41" s="3"/>
      <c r="AB41" s="3"/>
      <c r="AC41" s="2"/>
      <c r="AD41" s="3"/>
      <c r="AE41" s="3"/>
      <c r="AF41" s="2"/>
      <c r="AG41" s="2"/>
      <c r="AH41" s="3"/>
      <c r="AI41" s="3"/>
      <c r="AJ41" s="3"/>
      <c r="AK41" s="2"/>
      <c r="AL41" s="3"/>
      <c r="AM41" s="3"/>
      <c r="AN41" s="2"/>
    </row>
    <row r="42" spans="1:40" ht="13.5" customHeight="1" x14ac:dyDescent="0.15">
      <c r="C42" s="10"/>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1:40" x14ac:dyDescent="0.15">
      <c r="A43" s="1"/>
      <c r="B43" s="4"/>
      <c r="C43" s="169" t="s">
        <v>267</v>
      </c>
      <c r="D43" s="169"/>
      <c r="E43" s="169"/>
      <c r="F43" s="169"/>
      <c r="G43" s="169"/>
      <c r="H43" s="169"/>
      <c r="I43" s="169"/>
      <c r="J43" s="86"/>
      <c r="K43" s="169" t="s">
        <v>269</v>
      </c>
      <c r="L43" s="169"/>
      <c r="M43" s="169"/>
      <c r="N43" s="169"/>
      <c r="O43" s="169"/>
      <c r="P43" s="169"/>
      <c r="Q43" s="169"/>
      <c r="R43" s="169"/>
      <c r="S43" s="169"/>
      <c r="T43" s="169"/>
      <c r="U43" s="169"/>
      <c r="V43" s="169"/>
      <c r="W43" s="169"/>
      <c r="X43" s="86"/>
      <c r="Y43" s="169" t="s">
        <v>271</v>
      </c>
      <c r="Z43" s="169"/>
      <c r="AA43" s="169"/>
      <c r="AB43" s="169"/>
      <c r="AC43" s="169"/>
      <c r="AD43" s="87"/>
      <c r="AE43" s="179" t="s">
        <v>273</v>
      </c>
      <c r="AF43" s="179"/>
      <c r="AG43" s="179"/>
      <c r="AH43" s="179"/>
      <c r="AI43" s="179"/>
      <c r="AJ43" s="87"/>
      <c r="AK43" s="169" t="s">
        <v>275</v>
      </c>
      <c r="AL43" s="169"/>
      <c r="AM43" s="169"/>
      <c r="AN43" s="169"/>
    </row>
    <row r="44" spans="1:40" x14ac:dyDescent="0.15">
      <c r="A44" s="4"/>
      <c r="C44" s="140" t="s">
        <v>268</v>
      </c>
      <c r="D44" s="140"/>
      <c r="E44" s="140"/>
      <c r="F44" s="140"/>
      <c r="G44" s="140"/>
      <c r="H44" s="140"/>
      <c r="I44" s="140"/>
      <c r="J44" s="1"/>
      <c r="K44" s="140" t="s">
        <v>270</v>
      </c>
      <c r="L44" s="140"/>
      <c r="M44" s="140"/>
      <c r="N44" s="140"/>
      <c r="O44" s="140"/>
      <c r="P44" s="140"/>
      <c r="Q44" s="140"/>
      <c r="R44" s="140"/>
      <c r="S44" s="140"/>
      <c r="T44" s="140"/>
      <c r="U44" s="140"/>
      <c r="V44" s="140"/>
      <c r="W44" s="140"/>
      <c r="X44" s="1"/>
      <c r="Y44" s="140" t="s">
        <v>272</v>
      </c>
      <c r="Z44" s="140"/>
      <c r="AA44" s="140"/>
      <c r="AB44" s="140"/>
      <c r="AC44" s="140"/>
      <c r="AD44" s="85"/>
      <c r="AE44" s="134" t="s">
        <v>274</v>
      </c>
      <c r="AF44" s="134"/>
      <c r="AG44" s="134"/>
      <c r="AH44" s="134"/>
      <c r="AI44" s="134"/>
      <c r="AJ44" s="85"/>
      <c r="AK44" s="140" t="s">
        <v>276</v>
      </c>
      <c r="AL44" s="140"/>
      <c r="AM44" s="140"/>
      <c r="AN44" s="140"/>
    </row>
    <row r="45" spans="1:40" ht="18" customHeight="1" x14ac:dyDescent="0.15">
      <c r="B45" s="21" t="s">
        <v>67</v>
      </c>
      <c r="C45" s="170"/>
      <c r="D45" s="170"/>
      <c r="E45" s="170"/>
      <c r="F45" s="170"/>
      <c r="G45" s="170"/>
      <c r="H45" s="170"/>
      <c r="I45" s="170"/>
      <c r="J45" s="2"/>
      <c r="K45" s="170"/>
      <c r="L45" s="158"/>
      <c r="M45" s="158"/>
      <c r="N45" s="158"/>
      <c r="O45" s="158"/>
      <c r="P45" s="158"/>
      <c r="Q45" s="158"/>
      <c r="R45" s="158"/>
      <c r="S45" s="158"/>
      <c r="T45" s="158"/>
      <c r="U45" s="158"/>
      <c r="V45" s="158"/>
      <c r="W45" s="158"/>
      <c r="X45" s="2"/>
      <c r="Y45" s="174"/>
      <c r="Z45" s="174"/>
      <c r="AA45" s="174"/>
      <c r="AB45" s="174"/>
      <c r="AC45" s="174"/>
      <c r="AD45" s="2"/>
      <c r="AE45" s="174"/>
      <c r="AF45" s="174"/>
      <c r="AG45" s="174"/>
      <c r="AH45" s="174"/>
      <c r="AI45" s="174"/>
      <c r="AJ45" s="89"/>
      <c r="AK45" s="115"/>
      <c r="AL45" s="115"/>
      <c r="AM45" s="115"/>
      <c r="AN45" s="115"/>
    </row>
    <row r="46" spans="1:40" ht="18" customHeight="1" x14ac:dyDescent="0.15">
      <c r="B46" s="21" t="s">
        <v>68</v>
      </c>
      <c r="C46" s="170"/>
      <c r="D46" s="170"/>
      <c r="E46" s="170"/>
      <c r="F46" s="170"/>
      <c r="G46" s="170"/>
      <c r="H46" s="170"/>
      <c r="I46" s="170"/>
      <c r="J46" s="2"/>
      <c r="K46" s="170"/>
      <c r="L46" s="158"/>
      <c r="M46" s="158"/>
      <c r="N46" s="158"/>
      <c r="O46" s="158"/>
      <c r="P46" s="158"/>
      <c r="Q46" s="158"/>
      <c r="R46" s="158"/>
      <c r="S46" s="158"/>
      <c r="T46" s="158"/>
      <c r="U46" s="158"/>
      <c r="V46" s="158"/>
      <c r="W46" s="158"/>
      <c r="X46" s="2"/>
      <c r="Y46" s="174"/>
      <c r="Z46" s="174"/>
      <c r="AA46" s="174"/>
      <c r="AB46" s="174"/>
      <c r="AC46" s="174"/>
      <c r="AD46" s="2"/>
      <c r="AE46" s="174"/>
      <c r="AF46" s="174"/>
      <c r="AG46" s="174"/>
      <c r="AH46" s="174"/>
      <c r="AI46" s="174"/>
      <c r="AJ46" s="89"/>
      <c r="AK46" s="115"/>
      <c r="AL46" s="115"/>
      <c r="AM46" s="115"/>
      <c r="AN46" s="115"/>
    </row>
    <row r="47" spans="1:40" x14ac:dyDescent="0.15">
      <c r="B47" s="4"/>
      <c r="C47" s="2"/>
      <c r="D47" s="2"/>
      <c r="E47" s="2"/>
      <c r="F47" s="2"/>
      <c r="G47" s="2"/>
      <c r="H47" s="2"/>
      <c r="I47" s="2"/>
      <c r="J47" s="2"/>
      <c r="K47" s="2"/>
      <c r="L47" s="2"/>
      <c r="M47" s="2"/>
      <c r="N47" s="2"/>
      <c r="O47" s="2"/>
      <c r="P47" s="2"/>
      <c r="Q47" s="2"/>
      <c r="R47" s="2"/>
      <c r="S47" s="2"/>
      <c r="T47" s="2"/>
      <c r="U47" s="2"/>
      <c r="V47" s="2"/>
      <c r="W47" s="2"/>
      <c r="X47" s="2"/>
      <c r="Y47" s="2"/>
      <c r="Z47" s="111"/>
      <c r="AA47" s="111"/>
      <c r="AB47" s="111"/>
      <c r="AC47" s="2"/>
      <c r="AD47" s="111"/>
      <c r="AE47" s="111"/>
      <c r="AF47" s="2"/>
      <c r="AG47" s="2"/>
      <c r="AH47" s="111"/>
      <c r="AI47" s="111"/>
      <c r="AJ47" s="111"/>
      <c r="AK47" s="2"/>
      <c r="AL47" s="111"/>
      <c r="AM47" s="111"/>
      <c r="AN47" s="2"/>
    </row>
    <row r="48" spans="1:40" x14ac:dyDescent="0.15">
      <c r="A48" s="126" t="s">
        <v>249</v>
      </c>
      <c r="B48" s="126"/>
      <c r="C48" s="1" t="s">
        <v>74</v>
      </c>
      <c r="D48" s="1"/>
      <c r="E48" s="1"/>
      <c r="F48" s="1"/>
      <c r="G48" s="1"/>
      <c r="H48" s="1"/>
      <c r="L48" s="46" t="s">
        <v>5</v>
      </c>
      <c r="M48" s="1" t="s">
        <v>8</v>
      </c>
      <c r="N48" s="1"/>
      <c r="O48" s="1" t="s">
        <v>10</v>
      </c>
      <c r="Q48" s="46" t="s">
        <v>5</v>
      </c>
      <c r="R48" s="1" t="s">
        <v>9</v>
      </c>
      <c r="W48" s="1" t="s">
        <v>171</v>
      </c>
      <c r="X48" s="1"/>
      <c r="Y48" s="1"/>
      <c r="Z48" s="1"/>
      <c r="AA48" s="1"/>
      <c r="AB48" s="1"/>
      <c r="AC48" s="1"/>
      <c r="AD48" s="1"/>
      <c r="AE48" s="1"/>
      <c r="AF48" s="4" t="s">
        <v>69</v>
      </c>
      <c r="AG48" s="4"/>
      <c r="AH48" s="193"/>
      <c r="AI48" s="188"/>
      <c r="AJ48" s="4" t="s">
        <v>70</v>
      </c>
      <c r="AK48" s="4"/>
      <c r="AN48" s="1"/>
    </row>
    <row r="49" spans="1:54" x14ac:dyDescent="0.15">
      <c r="C49" s="69" t="s">
        <v>221</v>
      </c>
      <c r="D49" s="3"/>
      <c r="E49" s="3"/>
      <c r="F49" s="3"/>
      <c r="G49" s="3"/>
      <c r="H49" s="2"/>
      <c r="L49" s="10"/>
      <c r="M49" s="70" t="s">
        <v>46</v>
      </c>
      <c r="N49" s="10"/>
      <c r="O49" s="10"/>
      <c r="P49" s="10"/>
      <c r="Q49" s="10"/>
      <c r="R49" s="70" t="s">
        <v>47</v>
      </c>
      <c r="W49" s="69" t="s">
        <v>232</v>
      </c>
      <c r="X49" s="2"/>
      <c r="Y49" s="1"/>
      <c r="Z49" s="1"/>
      <c r="AA49" s="1"/>
      <c r="AB49" s="1"/>
      <c r="AC49" s="1"/>
      <c r="AD49" s="1"/>
      <c r="AE49" s="1"/>
      <c r="AF49" s="4"/>
      <c r="AG49" s="4"/>
      <c r="AH49" s="189"/>
      <c r="AI49" s="189"/>
      <c r="AJ49" s="69" t="s">
        <v>71</v>
      </c>
      <c r="AK49" s="4"/>
      <c r="AN49" s="1"/>
    </row>
    <row r="50" spans="1:54" ht="13.5" customHeight="1" x14ac:dyDescent="0.15">
      <c r="A50" s="1"/>
      <c r="B50" s="4"/>
      <c r="C50" s="159" t="str">
        <f>IF(学生氏名中&lt;&gt;"",IF(AND(L48="□",Q48="□"),"此项目请勿遗漏填选",IF(AND(L48="■",AH48=""),"右边的来日回数请输入。",IF(AND(C53="",Q48="□"),"请根据护照日本出入境记录填写下面的日期",IF(C53&lt;C54,"请在下面的第一行输入最近一次来日本的经历","")))),"")</f>
        <v/>
      </c>
      <c r="D50" s="159"/>
      <c r="E50" s="159"/>
      <c r="F50" s="159"/>
      <c r="G50" s="159"/>
      <c r="H50" s="159"/>
      <c r="I50" s="159"/>
      <c r="J50" s="159"/>
      <c r="K50" s="159"/>
      <c r="L50" s="159"/>
      <c r="M50" s="159"/>
      <c r="N50" s="159"/>
      <c r="O50" s="159"/>
      <c r="P50" s="159"/>
      <c r="Q50" s="159"/>
      <c r="R50" s="76"/>
      <c r="S50" s="76"/>
      <c r="T50" s="76"/>
      <c r="U50" s="76"/>
      <c r="V50" s="4"/>
      <c r="W50" s="4"/>
      <c r="X50" s="4"/>
      <c r="Y50" s="4"/>
      <c r="Z50" s="4"/>
      <c r="AA50" s="4"/>
      <c r="AB50" s="4"/>
      <c r="AC50" s="4"/>
      <c r="AD50" s="4"/>
      <c r="AE50" s="4"/>
      <c r="AF50" s="4"/>
      <c r="AG50" s="4"/>
      <c r="AH50" s="4"/>
      <c r="AI50" s="4"/>
      <c r="AJ50" s="4"/>
      <c r="AK50" s="4"/>
      <c r="AL50" s="4"/>
      <c r="AM50" s="4"/>
      <c r="AN50" s="4"/>
    </row>
    <row r="51" spans="1:54" x14ac:dyDescent="0.15">
      <c r="A51" s="4"/>
      <c r="B51" s="4"/>
      <c r="C51" s="169" t="s">
        <v>75</v>
      </c>
      <c r="D51" s="169"/>
      <c r="E51" s="169"/>
      <c r="F51" s="169"/>
      <c r="G51" s="169"/>
      <c r="H51" s="169"/>
      <c r="I51" s="87"/>
      <c r="J51" s="169" t="s">
        <v>76</v>
      </c>
      <c r="K51" s="169"/>
      <c r="L51" s="169"/>
      <c r="M51" s="169"/>
      <c r="N51" s="169"/>
      <c r="O51" s="169"/>
      <c r="P51" s="87"/>
      <c r="Q51" s="169" t="s">
        <v>77</v>
      </c>
      <c r="R51" s="169"/>
      <c r="S51" s="169"/>
      <c r="T51" s="169"/>
      <c r="U51" s="87"/>
      <c r="V51" s="169" t="s">
        <v>78</v>
      </c>
      <c r="W51" s="169"/>
      <c r="X51" s="169"/>
      <c r="Y51" s="169"/>
      <c r="Z51" s="169"/>
      <c r="AA51" s="169"/>
      <c r="AB51" s="169"/>
      <c r="AC51" s="169"/>
      <c r="AD51" s="169"/>
      <c r="AE51" s="169"/>
      <c r="AF51" s="169"/>
      <c r="AG51" s="169"/>
      <c r="AH51" s="169"/>
      <c r="AI51" s="169"/>
      <c r="AJ51" s="4"/>
      <c r="AK51" s="169" t="s">
        <v>275</v>
      </c>
      <c r="AL51" s="169"/>
      <c r="AM51" s="169"/>
      <c r="AN51" s="169"/>
    </row>
    <row r="52" spans="1:54" x14ac:dyDescent="0.15">
      <c r="A52" s="4"/>
      <c r="B52" s="4"/>
      <c r="C52" s="135" t="s">
        <v>79</v>
      </c>
      <c r="D52" s="135"/>
      <c r="E52" s="135"/>
      <c r="F52" s="135"/>
      <c r="G52" s="135"/>
      <c r="H52" s="135"/>
      <c r="I52" s="23"/>
      <c r="J52" s="135" t="s">
        <v>80</v>
      </c>
      <c r="K52" s="135"/>
      <c r="L52" s="135"/>
      <c r="M52" s="135"/>
      <c r="N52" s="135"/>
      <c r="O52" s="135"/>
      <c r="P52" s="23"/>
      <c r="Q52" s="135" t="s">
        <v>222</v>
      </c>
      <c r="R52" s="135"/>
      <c r="S52" s="135"/>
      <c r="T52" s="135"/>
      <c r="U52" s="23"/>
      <c r="V52" s="135" t="s">
        <v>223</v>
      </c>
      <c r="W52" s="135"/>
      <c r="X52" s="135"/>
      <c r="Y52" s="135"/>
      <c r="Z52" s="135"/>
      <c r="AA52" s="135"/>
      <c r="AB52" s="135"/>
      <c r="AC52" s="135"/>
      <c r="AD52" s="135"/>
      <c r="AE52" s="135"/>
      <c r="AF52" s="135"/>
      <c r="AG52" s="135"/>
      <c r="AH52" s="135"/>
      <c r="AI52" s="135"/>
      <c r="AJ52" s="88"/>
      <c r="AK52" s="140" t="s">
        <v>276</v>
      </c>
      <c r="AL52" s="140"/>
      <c r="AM52" s="140"/>
      <c r="AN52" s="140"/>
    </row>
    <row r="53" spans="1:54" ht="18.75" customHeight="1" x14ac:dyDescent="0.15">
      <c r="A53" s="195" t="s">
        <v>262</v>
      </c>
      <c r="B53" s="195"/>
      <c r="C53" s="171"/>
      <c r="D53" s="171"/>
      <c r="E53" s="171"/>
      <c r="F53" s="171"/>
      <c r="G53" s="171"/>
      <c r="H53" s="171"/>
      <c r="I53" s="3"/>
      <c r="J53" s="171"/>
      <c r="K53" s="171"/>
      <c r="L53" s="171"/>
      <c r="M53" s="171"/>
      <c r="N53" s="171"/>
      <c r="O53" s="171"/>
      <c r="P53" s="4"/>
      <c r="Q53" s="173"/>
      <c r="R53" s="173"/>
      <c r="S53" s="173"/>
      <c r="T53" s="173"/>
      <c r="U53" s="4"/>
      <c r="V53" s="157"/>
      <c r="W53" s="158"/>
      <c r="X53" s="158"/>
      <c r="Y53" s="158"/>
      <c r="Z53" s="158"/>
      <c r="AA53" s="158"/>
      <c r="AB53" s="158"/>
      <c r="AC53" s="158"/>
      <c r="AD53" s="158"/>
      <c r="AE53" s="158"/>
      <c r="AF53" s="158"/>
      <c r="AG53" s="158"/>
      <c r="AH53" s="158"/>
      <c r="AI53" s="158"/>
      <c r="AJ53" s="90"/>
      <c r="AK53" s="115"/>
      <c r="AL53" s="115"/>
      <c r="AM53" s="115"/>
      <c r="AN53" s="115"/>
    </row>
    <row r="54" spans="1:54" ht="18.75" customHeight="1" x14ac:dyDescent="0.15">
      <c r="A54" s="194" t="str">
        <f>IF(A53="予定:","①","②")</f>
        <v>②</v>
      </c>
      <c r="B54" s="194"/>
      <c r="C54" s="171"/>
      <c r="D54" s="171"/>
      <c r="E54" s="171"/>
      <c r="F54" s="171"/>
      <c r="G54" s="171"/>
      <c r="H54" s="171"/>
      <c r="I54" s="3"/>
      <c r="J54" s="172"/>
      <c r="K54" s="172"/>
      <c r="L54" s="172"/>
      <c r="M54" s="172"/>
      <c r="N54" s="172"/>
      <c r="O54" s="172"/>
      <c r="P54" s="4"/>
      <c r="Q54" s="173"/>
      <c r="R54" s="173"/>
      <c r="S54" s="173"/>
      <c r="T54" s="173"/>
      <c r="U54" s="4"/>
      <c r="V54" s="200"/>
      <c r="W54" s="200"/>
      <c r="X54" s="200"/>
      <c r="Y54" s="200"/>
      <c r="Z54" s="200"/>
      <c r="AA54" s="200"/>
      <c r="AB54" s="200"/>
      <c r="AC54" s="200"/>
      <c r="AD54" s="200"/>
      <c r="AE54" s="200"/>
      <c r="AF54" s="200"/>
      <c r="AG54" s="200"/>
      <c r="AH54" s="200"/>
      <c r="AI54" s="200"/>
      <c r="AJ54" s="90"/>
      <c r="AK54" s="115"/>
      <c r="AL54" s="115"/>
      <c r="AM54" s="115"/>
      <c r="AN54" s="115"/>
    </row>
    <row r="55" spans="1:54" ht="13.5" customHeight="1" x14ac:dyDescent="0.15">
      <c r="B55" s="17"/>
      <c r="C55" s="20"/>
      <c r="D55" s="20"/>
      <c r="E55" s="20"/>
      <c r="F55" s="20"/>
      <c r="G55" s="20"/>
      <c r="H55" s="20"/>
      <c r="I55" s="3"/>
      <c r="J55" s="20"/>
      <c r="K55" s="20"/>
      <c r="L55" s="20"/>
      <c r="M55" s="20"/>
      <c r="N55" s="20"/>
      <c r="O55" s="20"/>
      <c r="P55" s="4"/>
      <c r="Q55" s="12"/>
      <c r="R55" s="12"/>
      <c r="S55" s="12"/>
      <c r="T55" s="12"/>
      <c r="U55" s="4"/>
      <c r="V55" s="12"/>
      <c r="W55" s="12"/>
      <c r="X55" s="12"/>
      <c r="Y55" s="12"/>
      <c r="Z55" s="12"/>
      <c r="AA55" s="12"/>
      <c r="AB55" s="12"/>
      <c r="AC55" s="12"/>
      <c r="AD55" s="12"/>
      <c r="AE55" s="12"/>
      <c r="AF55" s="12"/>
      <c r="AG55" s="12"/>
      <c r="AH55" s="12"/>
      <c r="AI55" s="12"/>
      <c r="AJ55" s="12"/>
      <c r="AK55" s="12"/>
      <c r="AL55" s="12"/>
      <c r="AM55" s="12"/>
      <c r="AN55" s="12"/>
    </row>
    <row r="56" spans="1:54" ht="13.5" customHeight="1" x14ac:dyDescent="0.15">
      <c r="A56" s="126" t="s">
        <v>250</v>
      </c>
      <c r="B56" s="126"/>
      <c r="C56" s="2" t="s">
        <v>81</v>
      </c>
      <c r="D56" s="2"/>
      <c r="E56" s="2"/>
      <c r="F56" s="2"/>
      <c r="G56" s="2"/>
      <c r="H56" s="2"/>
      <c r="I56" s="2"/>
      <c r="J56" s="2"/>
      <c r="K56" s="2"/>
      <c r="L56" s="2"/>
      <c r="M56" s="2"/>
      <c r="N56" s="2"/>
      <c r="T56" s="46" t="s">
        <v>5</v>
      </c>
      <c r="U56" s="1" t="s">
        <v>8</v>
      </c>
      <c r="V56" s="1"/>
      <c r="W56" s="4" t="s">
        <v>69</v>
      </c>
      <c r="X56" s="4"/>
      <c r="Y56" s="193"/>
      <c r="Z56" s="188"/>
      <c r="AA56" s="4" t="s">
        <v>70</v>
      </c>
      <c r="AB56" s="4"/>
      <c r="AD56" s="2"/>
      <c r="AE56" s="2"/>
      <c r="AF56" s="2"/>
      <c r="AG56" s="2"/>
      <c r="AH56" s="2"/>
      <c r="AI56" s="2"/>
      <c r="AJ56" s="1" t="s">
        <v>10</v>
      </c>
      <c r="AL56" s="46" t="s">
        <v>5</v>
      </c>
      <c r="AM56" s="1" t="s">
        <v>9</v>
      </c>
    </row>
    <row r="57" spans="1:54" x14ac:dyDescent="0.15">
      <c r="A57" s="5"/>
      <c r="B57" s="5"/>
      <c r="C57" s="70" t="s">
        <v>224</v>
      </c>
      <c r="D57" s="5"/>
      <c r="E57" s="5"/>
      <c r="F57" s="5"/>
      <c r="G57" s="5"/>
      <c r="H57" s="5"/>
      <c r="I57" s="5"/>
      <c r="J57" s="5"/>
      <c r="K57" s="5"/>
      <c r="L57" s="5"/>
      <c r="M57" s="5"/>
      <c r="N57" s="5"/>
      <c r="T57" s="10"/>
      <c r="U57" s="70" t="s">
        <v>46</v>
      </c>
      <c r="V57" s="10"/>
      <c r="W57" s="4"/>
      <c r="X57" s="4"/>
      <c r="Y57" s="189"/>
      <c r="Z57" s="189"/>
      <c r="AA57" s="69" t="s">
        <v>71</v>
      </c>
      <c r="AB57" s="4"/>
      <c r="AD57" s="70"/>
      <c r="AE57" s="10"/>
      <c r="AF57" s="2"/>
      <c r="AG57" s="2"/>
      <c r="AH57" s="2"/>
      <c r="AI57" s="2"/>
      <c r="AJ57" s="10"/>
      <c r="AL57" s="10"/>
      <c r="AM57" s="70" t="s">
        <v>47</v>
      </c>
    </row>
    <row r="58" spans="1:54" x14ac:dyDescent="0.15">
      <c r="A58" s="5"/>
      <c r="B58" s="5"/>
      <c r="C58" s="77" t="str">
        <f>IF(学生氏名中&lt;&gt;"",IF(AND(T56="□",AL56="□"),"此项目请勿遗漏填选",""),"")</f>
        <v/>
      </c>
      <c r="D58" s="5"/>
      <c r="E58" s="5"/>
      <c r="F58" s="5"/>
      <c r="G58" s="5"/>
      <c r="H58" s="5"/>
      <c r="I58" s="5"/>
      <c r="J58" s="5"/>
      <c r="K58" s="5"/>
      <c r="L58" s="5"/>
      <c r="M58" s="5"/>
      <c r="N58" s="5"/>
      <c r="O58" s="5"/>
      <c r="R58" s="5"/>
      <c r="S58" s="5"/>
      <c r="T58" s="5"/>
      <c r="U58" s="5"/>
      <c r="V58" s="5"/>
      <c r="W58" s="5"/>
      <c r="X58" s="5"/>
      <c r="Y58" s="5"/>
      <c r="Z58" s="5"/>
      <c r="AA58" s="5"/>
      <c r="AB58" s="5"/>
      <c r="AC58" s="5"/>
      <c r="AD58" s="5"/>
      <c r="AE58" s="5"/>
      <c r="AF58" s="5"/>
      <c r="AG58" s="5"/>
      <c r="AH58" s="5"/>
      <c r="AI58" s="5"/>
      <c r="AJ58" s="5"/>
      <c r="AK58" s="5"/>
      <c r="AL58" s="5"/>
      <c r="AM58" s="5"/>
      <c r="AN58" s="5"/>
    </row>
    <row r="59" spans="1:54" x14ac:dyDescent="0.15">
      <c r="A59" s="5"/>
      <c r="B59" s="5"/>
      <c r="C59" s="5"/>
      <c r="D59" s="5"/>
      <c r="E59" s="5"/>
      <c r="F59" s="5"/>
      <c r="G59" s="5"/>
      <c r="H59" s="5"/>
      <c r="I59" s="5"/>
      <c r="J59" s="5"/>
      <c r="K59" s="5"/>
      <c r="L59" s="5"/>
      <c r="M59" s="5"/>
      <c r="N59" s="5"/>
      <c r="O59" s="5"/>
      <c r="R59" s="5"/>
      <c r="S59" s="5"/>
      <c r="T59" s="5"/>
      <c r="U59" s="199" t="s">
        <v>256</v>
      </c>
      <c r="V59" s="199"/>
      <c r="W59" s="199"/>
      <c r="X59" s="199"/>
      <c r="Y59" s="199"/>
      <c r="Z59" s="199"/>
      <c r="AA59" s="191"/>
      <c r="AB59" s="191"/>
      <c r="AC59" s="191"/>
      <c r="AD59" s="191"/>
      <c r="AE59" s="191"/>
      <c r="AF59" s="191"/>
      <c r="AG59" s="191"/>
      <c r="AH59" s="19"/>
      <c r="AI59" s="19"/>
      <c r="AJ59" s="19"/>
      <c r="AK59" s="19"/>
      <c r="AL59" s="19"/>
      <c r="AM59" s="19"/>
      <c r="AN59" s="5"/>
    </row>
    <row r="60" spans="1:54" x14ac:dyDescent="0.15">
      <c r="A60" s="5"/>
      <c r="B60" s="5"/>
      <c r="C60" s="5"/>
      <c r="D60" s="5"/>
      <c r="E60" s="5"/>
      <c r="F60" s="5"/>
      <c r="G60" s="5"/>
      <c r="H60" s="5"/>
      <c r="I60" s="5"/>
      <c r="J60" s="5"/>
      <c r="K60" s="5"/>
      <c r="L60" s="5"/>
      <c r="M60" s="5"/>
      <c r="N60" s="5"/>
      <c r="O60" s="5"/>
      <c r="P60" s="5"/>
      <c r="Q60" s="2"/>
      <c r="R60" s="2"/>
      <c r="S60" s="2"/>
      <c r="T60" s="5"/>
      <c r="U60" s="201" t="s">
        <v>194</v>
      </c>
      <c r="V60" s="201"/>
      <c r="W60" s="201"/>
      <c r="X60" s="201"/>
      <c r="Y60" s="201"/>
      <c r="Z60" s="201"/>
      <c r="AA60" s="192"/>
      <c r="AB60" s="192"/>
      <c r="AC60" s="192"/>
      <c r="AD60" s="192"/>
      <c r="AE60" s="192"/>
      <c r="AF60" s="192"/>
      <c r="AG60" s="192"/>
      <c r="AH60" s="19"/>
      <c r="AI60" s="19"/>
      <c r="AJ60" s="19"/>
      <c r="AK60" s="19"/>
      <c r="AL60" s="19"/>
      <c r="AM60" s="19"/>
      <c r="AN60" s="2"/>
    </row>
    <row r="61" spans="1:54" x14ac:dyDescent="0.15">
      <c r="A61" s="5"/>
      <c r="B61" s="5"/>
      <c r="C61" s="5"/>
      <c r="D61" s="5"/>
      <c r="E61" s="5"/>
      <c r="F61" s="5"/>
      <c r="G61" s="5"/>
      <c r="H61" s="5"/>
      <c r="I61" s="5"/>
      <c r="J61" s="5"/>
      <c r="K61" s="5"/>
      <c r="L61" s="5"/>
      <c r="M61" s="5"/>
      <c r="N61" s="5"/>
      <c r="O61" s="5"/>
      <c r="P61" s="5"/>
      <c r="Q61" s="2"/>
      <c r="R61" s="2"/>
      <c r="S61" s="2"/>
      <c r="T61" s="5"/>
      <c r="U61" s="5"/>
      <c r="V61" s="2"/>
      <c r="W61" s="10"/>
      <c r="X61" s="2"/>
      <c r="Y61" s="2"/>
      <c r="Z61" s="2"/>
      <c r="AA61" s="18"/>
      <c r="AB61" s="18"/>
      <c r="AC61" s="18"/>
      <c r="AD61" s="18"/>
      <c r="AE61" s="18"/>
      <c r="AF61" s="18"/>
      <c r="AG61" s="18"/>
      <c r="AH61" s="19"/>
      <c r="AI61" s="19"/>
      <c r="AJ61" s="19"/>
      <c r="AK61" s="19"/>
      <c r="AL61" s="19"/>
      <c r="AM61" s="19"/>
      <c r="AN61" s="2"/>
    </row>
    <row r="62" spans="1:54" x14ac:dyDescent="0.15">
      <c r="A62" s="5"/>
      <c r="B62" s="5"/>
      <c r="C62" s="5"/>
      <c r="D62" s="5"/>
      <c r="E62" s="5"/>
      <c r="F62" s="5"/>
      <c r="G62" s="5"/>
      <c r="H62" s="5"/>
      <c r="I62" s="5"/>
      <c r="J62" s="5"/>
      <c r="K62" s="5"/>
      <c r="L62" s="5"/>
      <c r="M62" s="5"/>
      <c r="N62" s="5"/>
      <c r="O62" s="5"/>
      <c r="P62" s="5"/>
      <c r="Q62" s="2"/>
      <c r="R62" s="2"/>
      <c r="S62" s="2"/>
      <c r="T62" s="5"/>
      <c r="U62" s="5"/>
      <c r="V62" s="2"/>
      <c r="W62" s="10"/>
      <c r="X62" s="2"/>
      <c r="Y62" s="2"/>
      <c r="Z62" s="2"/>
      <c r="AA62" s="18"/>
      <c r="AB62" s="18"/>
      <c r="AC62" s="18"/>
      <c r="AD62" s="18"/>
      <c r="AE62" s="18"/>
      <c r="AF62" s="18"/>
      <c r="AG62" s="18"/>
      <c r="AH62" s="19"/>
      <c r="AI62" s="19"/>
      <c r="AJ62" s="19"/>
      <c r="AK62" s="19"/>
      <c r="AL62" s="19"/>
      <c r="AM62" s="19"/>
      <c r="AN62" s="2"/>
      <c r="AP62" s="55" t="s">
        <v>175</v>
      </c>
      <c r="AQ62" s="55"/>
      <c r="AR62" s="55"/>
      <c r="AS62" s="55"/>
      <c r="AT62" s="55"/>
      <c r="AU62" s="55"/>
      <c r="AV62" s="55"/>
      <c r="AW62" s="55"/>
      <c r="AX62" s="55"/>
      <c r="AY62" s="55"/>
      <c r="AZ62" s="57"/>
      <c r="BA62" s="57"/>
      <c r="BB62" s="57"/>
    </row>
    <row r="63" spans="1:54" x14ac:dyDescent="0.1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P63" s="55"/>
      <c r="AQ63" s="55"/>
      <c r="AR63" s="55"/>
      <c r="AS63" s="55"/>
      <c r="AT63" s="55"/>
      <c r="AU63" s="55"/>
      <c r="AV63" s="55"/>
      <c r="AW63" s="55"/>
      <c r="AX63" s="55"/>
      <c r="AY63" s="55"/>
      <c r="AZ63" s="57"/>
      <c r="BA63" s="57"/>
      <c r="BB63" s="57"/>
    </row>
    <row r="64" spans="1:54" x14ac:dyDescent="0.15">
      <c r="A64" s="126" t="s">
        <v>251</v>
      </c>
      <c r="B64" s="126"/>
      <c r="C64" s="2" t="s">
        <v>91</v>
      </c>
      <c r="G64" s="78" t="str">
        <f>IF(AND(学生氏名中&lt;&gt;"",C67=""),"(中文填写)","")</f>
        <v/>
      </c>
      <c r="P64" s="198" t="str">
        <f>IF('A1-入学願書'!AZ10&lt;&gt;0,"",IF(AT66=0,"",IF(AT66&lt;250,"留学理由字数过少",IF(AT66&gt;300,"留学理由字数过多",""))))</f>
        <v/>
      </c>
      <c r="Q64" s="198"/>
      <c r="R64" s="198"/>
      <c r="S64" s="198"/>
      <c r="T64" s="198"/>
      <c r="U64" s="198"/>
      <c r="V64" s="198"/>
      <c r="W64" s="198"/>
      <c r="X64" s="198"/>
      <c r="Y64" s="198"/>
      <c r="Z64" s="198"/>
      <c r="AA64" s="198"/>
      <c r="AB64" s="198"/>
      <c r="AC64" s="198"/>
      <c r="AD64" s="198"/>
      <c r="AE64" s="198"/>
      <c r="AF64" s="198"/>
      <c r="AG64" s="198"/>
      <c r="AH64" s="198"/>
      <c r="AI64" s="198"/>
      <c r="AJ64" s="198"/>
      <c r="AK64" s="198"/>
      <c r="AL64" s="198"/>
      <c r="AM64" s="198"/>
      <c r="AN64" s="198"/>
      <c r="AP64" s="55" t="s">
        <v>182</v>
      </c>
      <c r="AQ64" s="55"/>
      <c r="AR64" s="55"/>
      <c r="AS64" s="55"/>
      <c r="AT64" s="55"/>
      <c r="AU64" s="55"/>
      <c r="AV64" s="55"/>
      <c r="AW64" s="55"/>
      <c r="AX64" s="55"/>
      <c r="AY64" s="55"/>
      <c r="AZ64" s="57"/>
      <c r="BA64" s="57"/>
      <c r="BB64" s="57"/>
    </row>
    <row r="65" spans="2:55" x14ac:dyDescent="0.15">
      <c r="B65" s="5"/>
      <c r="C65" s="72" t="s">
        <v>225</v>
      </c>
      <c r="D65" s="5"/>
      <c r="E65" s="5"/>
      <c r="F65" s="5"/>
      <c r="G65" s="5"/>
      <c r="H65" s="5"/>
      <c r="I65" s="5"/>
      <c r="J65" s="5"/>
      <c r="K65" s="5"/>
      <c r="L65" s="5"/>
      <c r="M65" s="5"/>
      <c r="N65" s="5"/>
      <c r="O65" s="5"/>
      <c r="P65" s="198"/>
      <c r="Q65" s="198"/>
      <c r="R65" s="198"/>
      <c r="S65" s="198"/>
      <c r="T65" s="198"/>
      <c r="U65" s="198"/>
      <c r="V65" s="198"/>
      <c r="W65" s="198"/>
      <c r="X65" s="198"/>
      <c r="Y65" s="198"/>
      <c r="Z65" s="198"/>
      <c r="AA65" s="198"/>
      <c r="AB65" s="198"/>
      <c r="AC65" s="198"/>
      <c r="AD65" s="198"/>
      <c r="AE65" s="198"/>
      <c r="AF65" s="198"/>
      <c r="AG65" s="198"/>
      <c r="AH65" s="198"/>
      <c r="AI65" s="198"/>
      <c r="AJ65" s="198"/>
      <c r="AK65" s="198"/>
      <c r="AL65" s="198"/>
      <c r="AM65" s="198"/>
      <c r="AN65" s="198"/>
      <c r="AP65" s="55" t="s">
        <v>255</v>
      </c>
      <c r="AQ65" s="55"/>
      <c r="AR65" s="55"/>
      <c r="AS65" s="55"/>
      <c r="AT65" s="55"/>
      <c r="AU65" s="55"/>
      <c r="AV65" s="55"/>
      <c r="AW65" s="55"/>
      <c r="AX65" s="55"/>
      <c r="AY65" s="55"/>
      <c r="AZ65" s="57"/>
      <c r="BA65" s="57"/>
      <c r="BB65" s="57"/>
    </row>
    <row r="66" spans="2:55" x14ac:dyDescent="0.15">
      <c r="B66" s="5"/>
      <c r="C66" s="9"/>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P66" s="74" t="s">
        <v>177</v>
      </c>
      <c r="AQ66" s="56"/>
      <c r="AR66" s="56"/>
      <c r="AS66" s="56"/>
      <c r="AT66" s="196">
        <f>LEN(C67)</f>
        <v>0</v>
      </c>
      <c r="AU66" s="196"/>
      <c r="AV66" s="55"/>
      <c r="AW66" s="55"/>
      <c r="AX66" s="55"/>
      <c r="AZ66" s="57"/>
      <c r="BA66" s="57"/>
      <c r="BB66" s="57"/>
    </row>
    <row r="67" spans="2:55" ht="13.5" customHeight="1" x14ac:dyDescent="0.15">
      <c r="C67" s="160" ph="1"/>
      <c r="D67" s="161" ph="1"/>
      <c r="E67" s="161" ph="1"/>
      <c r="F67" s="161" ph="1"/>
      <c r="G67" s="161" ph="1"/>
      <c r="H67" s="161" ph="1"/>
      <c r="I67" s="161" ph="1"/>
      <c r="J67" s="161" ph="1"/>
      <c r="K67" s="161" ph="1"/>
      <c r="L67" s="161" ph="1"/>
      <c r="M67" s="161" ph="1"/>
      <c r="N67" s="161" ph="1"/>
      <c r="O67" s="161" ph="1"/>
      <c r="P67" s="161" ph="1"/>
      <c r="Q67" s="161" ph="1"/>
      <c r="R67" s="161" ph="1"/>
      <c r="S67" s="161" ph="1"/>
      <c r="T67" s="161" ph="1"/>
      <c r="U67" s="161" ph="1"/>
      <c r="V67" s="161" ph="1"/>
      <c r="W67" s="161" ph="1"/>
      <c r="X67" s="161" ph="1"/>
      <c r="Y67" s="161" ph="1"/>
      <c r="Z67" s="161" ph="1"/>
      <c r="AA67" s="161" ph="1"/>
      <c r="AB67" s="161" ph="1"/>
      <c r="AC67" s="161" ph="1"/>
      <c r="AD67" s="161" ph="1"/>
      <c r="AE67" s="161" ph="1"/>
      <c r="AF67" s="161" ph="1"/>
      <c r="AG67" s="161" ph="1"/>
      <c r="AH67" s="161" ph="1"/>
      <c r="AI67" s="161" ph="1"/>
      <c r="AJ67" s="161" ph="1"/>
      <c r="AK67" s="161" ph="1"/>
      <c r="AL67" s="161" ph="1"/>
      <c r="AM67" s="161" ph="1"/>
      <c r="AN67" s="162" ph="1"/>
      <c r="AP67" s="55"/>
      <c r="AQ67" s="55"/>
      <c r="AR67" s="55"/>
      <c r="AS67" s="55"/>
      <c r="AT67" s="55"/>
      <c r="AU67" s="55"/>
      <c r="AV67" s="55"/>
      <c r="AW67" s="55"/>
      <c r="AX67" s="55"/>
      <c r="AY67" s="55"/>
      <c r="AZ67" s="57"/>
      <c r="BA67" s="57"/>
      <c r="BB67" s="57"/>
      <c r="BC67" s="5"/>
    </row>
    <row r="68" spans="2:55" ht="13.5" customHeight="1" x14ac:dyDescent="0.15">
      <c r="C68" s="163" ph="1"/>
      <c r="D68" s="164" ph="1"/>
      <c r="E68" s="164" ph="1"/>
      <c r="F68" s="164" ph="1"/>
      <c r="G68" s="164" ph="1"/>
      <c r="H68" s="164" ph="1"/>
      <c r="I68" s="164" ph="1"/>
      <c r="J68" s="164" ph="1"/>
      <c r="K68" s="164" ph="1"/>
      <c r="L68" s="164" ph="1"/>
      <c r="M68" s="164" ph="1"/>
      <c r="N68" s="164" ph="1"/>
      <c r="O68" s="164" ph="1"/>
      <c r="P68" s="164" ph="1"/>
      <c r="Q68" s="164" ph="1"/>
      <c r="R68" s="164" ph="1"/>
      <c r="S68" s="164" ph="1"/>
      <c r="T68" s="164" ph="1"/>
      <c r="U68" s="164" ph="1"/>
      <c r="V68" s="164" ph="1"/>
      <c r="W68" s="164" ph="1"/>
      <c r="X68" s="164" ph="1"/>
      <c r="Y68" s="164" ph="1"/>
      <c r="Z68" s="164" ph="1"/>
      <c r="AA68" s="164" ph="1"/>
      <c r="AB68" s="164" ph="1"/>
      <c r="AC68" s="164" ph="1"/>
      <c r="AD68" s="164" ph="1"/>
      <c r="AE68" s="164" ph="1"/>
      <c r="AF68" s="164" ph="1"/>
      <c r="AG68" s="164" ph="1"/>
      <c r="AH68" s="164" ph="1"/>
      <c r="AI68" s="164" ph="1"/>
      <c r="AJ68" s="164" ph="1"/>
      <c r="AK68" s="164" ph="1"/>
      <c r="AL68" s="164" ph="1"/>
      <c r="AM68" s="164" ph="1"/>
      <c r="AN68" s="165" ph="1"/>
      <c r="AO68" s="5"/>
      <c r="AP68" s="55" t="s">
        <v>186</v>
      </c>
      <c r="AQ68" s="55"/>
      <c r="AR68" s="55"/>
      <c r="AS68" s="55"/>
      <c r="AT68" s="55"/>
      <c r="AU68" s="55"/>
      <c r="AV68" s="55"/>
      <c r="AW68" s="55"/>
      <c r="AX68" s="55"/>
      <c r="AY68" s="55"/>
      <c r="AZ68" s="57"/>
      <c r="BA68" s="57"/>
      <c r="BB68" s="57"/>
      <c r="BC68" s="5"/>
    </row>
    <row r="69" spans="2:55" ht="13.5" customHeight="1" x14ac:dyDescent="0.15">
      <c r="C69" s="163" ph="1"/>
      <c r="D69" s="164" ph="1"/>
      <c r="E69" s="164" ph="1"/>
      <c r="F69" s="164" ph="1"/>
      <c r="G69" s="164" ph="1"/>
      <c r="H69" s="164" ph="1"/>
      <c r="I69" s="164" ph="1"/>
      <c r="J69" s="164" ph="1"/>
      <c r="K69" s="164" ph="1"/>
      <c r="L69" s="164" ph="1"/>
      <c r="M69" s="164" ph="1"/>
      <c r="N69" s="164" ph="1"/>
      <c r="O69" s="164" ph="1"/>
      <c r="P69" s="164" ph="1"/>
      <c r="Q69" s="164" ph="1"/>
      <c r="R69" s="164" ph="1"/>
      <c r="S69" s="164" ph="1"/>
      <c r="T69" s="164" ph="1"/>
      <c r="U69" s="164" ph="1"/>
      <c r="V69" s="164" ph="1"/>
      <c r="W69" s="164" ph="1"/>
      <c r="X69" s="164" ph="1"/>
      <c r="Y69" s="164" ph="1"/>
      <c r="Z69" s="164" ph="1"/>
      <c r="AA69" s="164" ph="1"/>
      <c r="AB69" s="164" ph="1"/>
      <c r="AC69" s="164" ph="1"/>
      <c r="AD69" s="164" ph="1"/>
      <c r="AE69" s="164" ph="1"/>
      <c r="AF69" s="164" ph="1"/>
      <c r="AG69" s="164" ph="1"/>
      <c r="AH69" s="164" ph="1"/>
      <c r="AI69" s="164" ph="1"/>
      <c r="AJ69" s="164" ph="1"/>
      <c r="AK69" s="164" ph="1"/>
      <c r="AL69" s="164" ph="1"/>
      <c r="AM69" s="164" ph="1"/>
      <c r="AN69" s="165" ph="1"/>
      <c r="AP69" s="55" t="s">
        <v>176</v>
      </c>
      <c r="AQ69" s="55"/>
      <c r="AR69" s="55"/>
      <c r="AS69" s="55"/>
      <c r="AT69" s="55"/>
      <c r="AU69" s="55"/>
      <c r="AV69" s="55"/>
      <c r="AW69" s="55"/>
      <c r="AX69" s="55"/>
      <c r="AY69" s="55"/>
      <c r="AZ69" s="57"/>
      <c r="BA69" s="57"/>
      <c r="BB69" s="57"/>
      <c r="BC69" s="5"/>
    </row>
    <row r="70" spans="2:55" ht="13.5" customHeight="1" x14ac:dyDescent="0.15">
      <c r="C70" s="163" ph="1"/>
      <c r="D70" s="164" ph="1"/>
      <c r="E70" s="164" ph="1"/>
      <c r="F70" s="164" ph="1"/>
      <c r="G70" s="164" ph="1"/>
      <c r="H70" s="164" ph="1"/>
      <c r="I70" s="164" ph="1"/>
      <c r="J70" s="164" ph="1"/>
      <c r="K70" s="164" ph="1"/>
      <c r="L70" s="164" ph="1"/>
      <c r="M70" s="164" ph="1"/>
      <c r="N70" s="164" ph="1"/>
      <c r="O70" s="164" ph="1"/>
      <c r="P70" s="164" ph="1"/>
      <c r="Q70" s="164" ph="1"/>
      <c r="R70" s="164" ph="1"/>
      <c r="S70" s="164" ph="1"/>
      <c r="T70" s="164" ph="1"/>
      <c r="U70" s="164" ph="1"/>
      <c r="V70" s="164" ph="1"/>
      <c r="W70" s="164" ph="1"/>
      <c r="X70" s="164" ph="1"/>
      <c r="Y70" s="164" ph="1"/>
      <c r="Z70" s="164" ph="1"/>
      <c r="AA70" s="164" ph="1"/>
      <c r="AB70" s="164" ph="1"/>
      <c r="AC70" s="164" ph="1"/>
      <c r="AD70" s="164" ph="1"/>
      <c r="AE70" s="164" ph="1"/>
      <c r="AF70" s="164" ph="1"/>
      <c r="AG70" s="164" ph="1"/>
      <c r="AH70" s="164" ph="1"/>
      <c r="AI70" s="164" ph="1"/>
      <c r="AJ70" s="164" ph="1"/>
      <c r="AK70" s="164" ph="1"/>
      <c r="AL70" s="164" ph="1"/>
      <c r="AM70" s="164" ph="1"/>
      <c r="AN70" s="165" ph="1"/>
      <c r="AP70" s="55"/>
      <c r="AQ70" s="55"/>
      <c r="AR70" s="55"/>
      <c r="AS70" s="55"/>
      <c r="AT70" s="55"/>
      <c r="AU70" s="55"/>
      <c r="AV70" s="55"/>
      <c r="AW70" s="55"/>
      <c r="AX70" s="55"/>
      <c r="AY70" s="55"/>
      <c r="AZ70" s="57"/>
      <c r="BA70" s="57"/>
      <c r="BB70" s="57"/>
      <c r="BC70" s="5"/>
    </row>
    <row r="71" spans="2:55" ht="13.5" customHeight="1" x14ac:dyDescent="0.15">
      <c r="C71" s="163" ph="1"/>
      <c r="D71" s="164" ph="1"/>
      <c r="E71" s="164" ph="1"/>
      <c r="F71" s="164" ph="1"/>
      <c r="G71" s="164" ph="1"/>
      <c r="H71" s="164" ph="1"/>
      <c r="I71" s="164" ph="1"/>
      <c r="J71" s="164" ph="1"/>
      <c r="K71" s="164" ph="1"/>
      <c r="L71" s="164" ph="1"/>
      <c r="M71" s="164" ph="1"/>
      <c r="N71" s="164" ph="1"/>
      <c r="O71" s="164" ph="1"/>
      <c r="P71" s="164" ph="1"/>
      <c r="Q71" s="164" ph="1"/>
      <c r="R71" s="164" ph="1"/>
      <c r="S71" s="164" ph="1"/>
      <c r="T71" s="164" ph="1"/>
      <c r="U71" s="164" ph="1"/>
      <c r="V71" s="164" ph="1"/>
      <c r="W71" s="164" ph="1"/>
      <c r="X71" s="164" ph="1"/>
      <c r="Y71" s="164" ph="1"/>
      <c r="Z71" s="164" ph="1"/>
      <c r="AA71" s="164" ph="1"/>
      <c r="AB71" s="164" ph="1"/>
      <c r="AC71" s="164" ph="1"/>
      <c r="AD71" s="164" ph="1"/>
      <c r="AE71" s="164" ph="1"/>
      <c r="AF71" s="164" ph="1"/>
      <c r="AG71" s="164" ph="1"/>
      <c r="AH71" s="164" ph="1"/>
      <c r="AI71" s="164" ph="1"/>
      <c r="AJ71" s="164" ph="1"/>
      <c r="AK71" s="164" ph="1"/>
      <c r="AL71" s="164" ph="1"/>
      <c r="AM71" s="164" ph="1"/>
      <c r="AN71" s="165" ph="1"/>
      <c r="AP71" s="55" t="s">
        <v>187</v>
      </c>
      <c r="AQ71" s="55"/>
      <c r="AR71" s="55"/>
      <c r="AS71" s="55"/>
      <c r="AT71" s="55"/>
      <c r="AU71" s="55"/>
      <c r="AV71" s="55"/>
      <c r="AW71" s="55"/>
      <c r="AX71" s="55"/>
      <c r="AY71" s="55"/>
      <c r="AZ71" s="57"/>
      <c r="BA71" s="57"/>
      <c r="BB71" s="57"/>
      <c r="BC71" s="5"/>
    </row>
    <row r="72" spans="2:55" ht="13.5" customHeight="1" x14ac:dyDescent="0.15">
      <c r="C72" s="163" ph="1"/>
      <c r="D72" s="164" ph="1"/>
      <c r="E72" s="164" ph="1"/>
      <c r="F72" s="164" ph="1"/>
      <c r="G72" s="164" ph="1"/>
      <c r="H72" s="164" ph="1"/>
      <c r="I72" s="164" ph="1"/>
      <c r="J72" s="164" ph="1"/>
      <c r="K72" s="164" ph="1"/>
      <c r="L72" s="164" ph="1"/>
      <c r="M72" s="164" ph="1"/>
      <c r="N72" s="164" ph="1"/>
      <c r="O72" s="164" ph="1"/>
      <c r="P72" s="164" ph="1"/>
      <c r="Q72" s="164" ph="1"/>
      <c r="R72" s="164" ph="1"/>
      <c r="S72" s="164" ph="1"/>
      <c r="T72" s="164" ph="1"/>
      <c r="U72" s="164" ph="1"/>
      <c r="V72" s="164" ph="1"/>
      <c r="W72" s="164" ph="1"/>
      <c r="X72" s="164" ph="1"/>
      <c r="Y72" s="164" ph="1"/>
      <c r="Z72" s="164" ph="1"/>
      <c r="AA72" s="164" ph="1"/>
      <c r="AB72" s="164" ph="1"/>
      <c r="AC72" s="164" ph="1"/>
      <c r="AD72" s="164" ph="1"/>
      <c r="AE72" s="164" ph="1"/>
      <c r="AF72" s="164" ph="1"/>
      <c r="AG72" s="164" ph="1"/>
      <c r="AH72" s="164" ph="1"/>
      <c r="AI72" s="164" ph="1"/>
      <c r="AJ72" s="164" ph="1"/>
      <c r="AK72" s="164" ph="1"/>
      <c r="AL72" s="164" ph="1"/>
      <c r="AM72" s="164" ph="1"/>
      <c r="AN72" s="165" ph="1"/>
      <c r="AP72" s="55" t="s">
        <v>178</v>
      </c>
      <c r="AQ72" s="55"/>
      <c r="AR72" s="55"/>
      <c r="AS72" s="55"/>
      <c r="AT72" s="55"/>
      <c r="AU72" s="55"/>
      <c r="AV72" s="55"/>
      <c r="AW72" s="55"/>
      <c r="AX72" s="55"/>
      <c r="AY72" s="55"/>
      <c r="AZ72" s="57"/>
      <c r="BA72" s="57"/>
      <c r="BB72" s="57"/>
      <c r="BC72" s="5"/>
    </row>
    <row r="73" spans="2:55" ht="13.5" customHeight="1" x14ac:dyDescent="0.15">
      <c r="C73" s="163" ph="1"/>
      <c r="D73" s="164" ph="1"/>
      <c r="E73" s="164" ph="1"/>
      <c r="F73" s="164" ph="1"/>
      <c r="G73" s="164" ph="1"/>
      <c r="H73" s="164" ph="1"/>
      <c r="I73" s="164" ph="1"/>
      <c r="J73" s="164" ph="1"/>
      <c r="K73" s="164" ph="1"/>
      <c r="L73" s="164" ph="1"/>
      <c r="M73" s="164" ph="1"/>
      <c r="N73" s="164" ph="1"/>
      <c r="O73" s="164" ph="1"/>
      <c r="P73" s="164" ph="1"/>
      <c r="Q73" s="164" ph="1"/>
      <c r="R73" s="164" ph="1"/>
      <c r="S73" s="164" ph="1"/>
      <c r="T73" s="164" ph="1"/>
      <c r="U73" s="164" ph="1"/>
      <c r="V73" s="164" ph="1"/>
      <c r="W73" s="164" ph="1"/>
      <c r="X73" s="164" ph="1"/>
      <c r="Y73" s="164" ph="1"/>
      <c r="Z73" s="164" ph="1"/>
      <c r="AA73" s="164" ph="1"/>
      <c r="AB73" s="164" ph="1"/>
      <c r="AC73" s="164" ph="1"/>
      <c r="AD73" s="164" ph="1"/>
      <c r="AE73" s="164" ph="1"/>
      <c r="AF73" s="164" ph="1"/>
      <c r="AG73" s="164" ph="1"/>
      <c r="AH73" s="164" ph="1"/>
      <c r="AI73" s="164" ph="1"/>
      <c r="AJ73" s="164" ph="1"/>
      <c r="AK73" s="164" ph="1"/>
      <c r="AL73" s="164" ph="1"/>
      <c r="AM73" s="164" ph="1"/>
      <c r="AN73" s="165" ph="1"/>
      <c r="AP73" s="55" t="s">
        <v>179</v>
      </c>
      <c r="AQ73" s="55"/>
      <c r="AR73" s="55"/>
      <c r="AS73" s="55"/>
      <c r="AT73" s="55"/>
      <c r="AU73" s="55"/>
      <c r="AV73" s="55"/>
      <c r="AW73" s="55"/>
      <c r="AX73" s="55"/>
      <c r="AY73" s="55"/>
      <c r="AZ73" s="57"/>
      <c r="BA73" s="57"/>
      <c r="BB73" s="57"/>
      <c r="BC73" s="5"/>
    </row>
    <row r="74" spans="2:55" ht="13.5" customHeight="1" x14ac:dyDescent="0.15">
      <c r="C74" s="163" ph="1"/>
      <c r="D74" s="164" ph="1"/>
      <c r="E74" s="164" ph="1"/>
      <c r="F74" s="164" ph="1"/>
      <c r="G74" s="164" ph="1"/>
      <c r="H74" s="164" ph="1"/>
      <c r="I74" s="164" ph="1"/>
      <c r="J74" s="164" ph="1"/>
      <c r="K74" s="164" ph="1"/>
      <c r="L74" s="164" ph="1"/>
      <c r="M74" s="164" ph="1"/>
      <c r="N74" s="164" ph="1"/>
      <c r="O74" s="164" ph="1"/>
      <c r="P74" s="164" ph="1"/>
      <c r="Q74" s="164" ph="1"/>
      <c r="R74" s="164" ph="1"/>
      <c r="S74" s="164" ph="1"/>
      <c r="T74" s="164" ph="1"/>
      <c r="U74" s="164" ph="1"/>
      <c r="V74" s="164" ph="1"/>
      <c r="W74" s="164" ph="1"/>
      <c r="X74" s="164" ph="1"/>
      <c r="Y74" s="164" ph="1"/>
      <c r="Z74" s="164" ph="1"/>
      <c r="AA74" s="164" ph="1"/>
      <c r="AB74" s="164" ph="1"/>
      <c r="AC74" s="164" ph="1"/>
      <c r="AD74" s="164" ph="1"/>
      <c r="AE74" s="164" ph="1"/>
      <c r="AF74" s="164" ph="1"/>
      <c r="AG74" s="164" ph="1"/>
      <c r="AH74" s="164" ph="1"/>
      <c r="AI74" s="164" ph="1"/>
      <c r="AJ74" s="164" ph="1"/>
      <c r="AK74" s="164" ph="1"/>
      <c r="AL74" s="164" ph="1"/>
      <c r="AM74" s="164" ph="1"/>
      <c r="AN74" s="165" ph="1"/>
      <c r="AP74" s="55" t="s">
        <v>180</v>
      </c>
      <c r="AQ74" s="55"/>
      <c r="AR74" s="55"/>
      <c r="AS74" s="55"/>
      <c r="AT74" s="55"/>
      <c r="AU74" s="55"/>
      <c r="AV74" s="55"/>
      <c r="AW74" s="55"/>
      <c r="AX74" s="55"/>
      <c r="AY74" s="55"/>
      <c r="AZ74" s="57"/>
      <c r="BA74" s="57"/>
      <c r="BB74" s="57"/>
      <c r="BC74" s="5"/>
    </row>
    <row r="75" spans="2:55" ht="13.5" customHeight="1" x14ac:dyDescent="0.15">
      <c r="C75" s="163" ph="1"/>
      <c r="D75" s="164" ph="1"/>
      <c r="E75" s="164" ph="1"/>
      <c r="F75" s="164" ph="1"/>
      <c r="G75" s="164" ph="1"/>
      <c r="H75" s="164" ph="1"/>
      <c r="I75" s="164" ph="1"/>
      <c r="J75" s="164" ph="1"/>
      <c r="K75" s="164" ph="1"/>
      <c r="L75" s="164" ph="1"/>
      <c r="M75" s="164" ph="1"/>
      <c r="N75" s="164" ph="1"/>
      <c r="O75" s="164" ph="1"/>
      <c r="P75" s="164" ph="1"/>
      <c r="Q75" s="164" ph="1"/>
      <c r="R75" s="164" ph="1"/>
      <c r="S75" s="164" ph="1"/>
      <c r="T75" s="164" ph="1"/>
      <c r="U75" s="164" ph="1"/>
      <c r="V75" s="164" ph="1"/>
      <c r="W75" s="164" ph="1"/>
      <c r="X75" s="164" ph="1"/>
      <c r="Y75" s="164" ph="1"/>
      <c r="Z75" s="164" ph="1"/>
      <c r="AA75" s="164" ph="1"/>
      <c r="AB75" s="164" ph="1"/>
      <c r="AC75" s="164" ph="1"/>
      <c r="AD75" s="164" ph="1"/>
      <c r="AE75" s="164" ph="1"/>
      <c r="AF75" s="164" ph="1"/>
      <c r="AG75" s="164" ph="1"/>
      <c r="AH75" s="164" ph="1"/>
      <c r="AI75" s="164" ph="1"/>
      <c r="AJ75" s="164" ph="1"/>
      <c r="AK75" s="164" ph="1"/>
      <c r="AL75" s="164" ph="1"/>
      <c r="AM75" s="164" ph="1"/>
      <c r="AN75" s="165" ph="1"/>
      <c r="AP75" s="55"/>
      <c r="AQ75" s="55"/>
      <c r="AR75" s="55"/>
      <c r="AS75" s="55"/>
      <c r="AT75" s="55"/>
      <c r="AU75" s="55"/>
      <c r="AV75" s="55"/>
      <c r="AW75" s="55"/>
      <c r="AX75" s="55"/>
      <c r="AY75" s="55"/>
      <c r="AZ75" s="57"/>
      <c r="BA75" s="57"/>
      <c r="BB75" s="57"/>
      <c r="BC75" s="5"/>
    </row>
    <row r="76" spans="2:55" ht="13.5" customHeight="1" x14ac:dyDescent="0.15">
      <c r="C76" s="163" ph="1"/>
      <c r="D76" s="164" ph="1"/>
      <c r="E76" s="164" ph="1"/>
      <c r="F76" s="164" ph="1"/>
      <c r="G76" s="164" ph="1"/>
      <c r="H76" s="164" ph="1"/>
      <c r="I76" s="164" ph="1"/>
      <c r="J76" s="164" ph="1"/>
      <c r="K76" s="164" ph="1"/>
      <c r="L76" s="164" ph="1"/>
      <c r="M76" s="164" ph="1"/>
      <c r="N76" s="164" ph="1"/>
      <c r="O76" s="164" ph="1"/>
      <c r="P76" s="164" ph="1"/>
      <c r="Q76" s="164" ph="1"/>
      <c r="R76" s="164" ph="1"/>
      <c r="S76" s="164" ph="1"/>
      <c r="T76" s="164" ph="1"/>
      <c r="U76" s="164" ph="1"/>
      <c r="V76" s="164" ph="1"/>
      <c r="W76" s="164" ph="1"/>
      <c r="X76" s="164" ph="1"/>
      <c r="Y76" s="164" ph="1"/>
      <c r="Z76" s="164" ph="1"/>
      <c r="AA76" s="164" ph="1"/>
      <c r="AB76" s="164" ph="1"/>
      <c r="AC76" s="164" ph="1"/>
      <c r="AD76" s="164" ph="1"/>
      <c r="AE76" s="164" ph="1"/>
      <c r="AF76" s="164" ph="1"/>
      <c r="AG76" s="164" ph="1"/>
      <c r="AH76" s="164" ph="1"/>
      <c r="AI76" s="164" ph="1"/>
      <c r="AJ76" s="164" ph="1"/>
      <c r="AK76" s="164" ph="1"/>
      <c r="AL76" s="164" ph="1"/>
      <c r="AM76" s="164" ph="1"/>
      <c r="AN76" s="165" ph="1"/>
      <c r="AP76" s="55"/>
      <c r="AQ76" s="55"/>
      <c r="AR76" s="55"/>
      <c r="AS76" s="55"/>
      <c r="AT76" s="55"/>
      <c r="AU76" s="55"/>
      <c r="AV76" s="55"/>
      <c r="AW76" s="55"/>
      <c r="AX76" s="55"/>
      <c r="AY76" s="55"/>
      <c r="AZ76" s="57"/>
      <c r="BA76" s="57"/>
      <c r="BB76" s="57"/>
      <c r="BC76" s="5"/>
    </row>
    <row r="77" spans="2:55" ht="13.5" customHeight="1" x14ac:dyDescent="0.15">
      <c r="C77" s="163" ph="1"/>
      <c r="D77" s="164" ph="1"/>
      <c r="E77" s="164" ph="1"/>
      <c r="F77" s="164" ph="1"/>
      <c r="G77" s="164" ph="1"/>
      <c r="H77" s="164" ph="1"/>
      <c r="I77" s="164" ph="1"/>
      <c r="J77" s="164" ph="1"/>
      <c r="K77" s="164" ph="1"/>
      <c r="L77" s="164" ph="1"/>
      <c r="M77" s="164" ph="1"/>
      <c r="N77" s="164" ph="1"/>
      <c r="O77" s="164" ph="1"/>
      <c r="P77" s="164" ph="1"/>
      <c r="Q77" s="164" ph="1"/>
      <c r="R77" s="164" ph="1"/>
      <c r="S77" s="164" ph="1"/>
      <c r="T77" s="164" ph="1"/>
      <c r="U77" s="164" ph="1"/>
      <c r="V77" s="164" ph="1"/>
      <c r="W77" s="164" ph="1"/>
      <c r="X77" s="164" ph="1"/>
      <c r="Y77" s="164" ph="1"/>
      <c r="Z77" s="164" ph="1"/>
      <c r="AA77" s="164" ph="1"/>
      <c r="AB77" s="164" ph="1"/>
      <c r="AC77" s="164" ph="1"/>
      <c r="AD77" s="164" ph="1"/>
      <c r="AE77" s="164" ph="1"/>
      <c r="AF77" s="164" ph="1"/>
      <c r="AG77" s="164" ph="1"/>
      <c r="AH77" s="164" ph="1"/>
      <c r="AI77" s="164" ph="1"/>
      <c r="AJ77" s="164" ph="1"/>
      <c r="AK77" s="164" ph="1"/>
      <c r="AL77" s="164" ph="1"/>
      <c r="AM77" s="164" ph="1"/>
      <c r="AN77" s="165" ph="1"/>
      <c r="AP77" s="55" t="s">
        <v>188</v>
      </c>
      <c r="AQ77" s="55"/>
      <c r="AR77" s="55"/>
      <c r="AS77" s="55"/>
      <c r="AT77" s="55"/>
      <c r="AU77" s="55"/>
      <c r="AV77" s="55"/>
      <c r="AW77" s="55"/>
      <c r="AX77" s="55"/>
      <c r="AY77" s="55"/>
      <c r="AZ77" s="57"/>
      <c r="BA77" s="57"/>
      <c r="BB77" s="57"/>
      <c r="BC77" s="5"/>
    </row>
    <row r="78" spans="2:55" ht="13.5" customHeight="1" x14ac:dyDescent="0.15">
      <c r="C78" s="163" ph="1"/>
      <c r="D78" s="164" ph="1"/>
      <c r="E78" s="164" ph="1"/>
      <c r="F78" s="164" ph="1"/>
      <c r="G78" s="164" ph="1"/>
      <c r="H78" s="164" ph="1"/>
      <c r="I78" s="164" ph="1"/>
      <c r="J78" s="164" ph="1"/>
      <c r="K78" s="164" ph="1"/>
      <c r="L78" s="164" ph="1"/>
      <c r="M78" s="164" ph="1"/>
      <c r="N78" s="164" ph="1"/>
      <c r="O78" s="164" ph="1"/>
      <c r="P78" s="164" ph="1"/>
      <c r="Q78" s="164" ph="1"/>
      <c r="R78" s="164" ph="1"/>
      <c r="S78" s="164" ph="1"/>
      <c r="T78" s="164" ph="1"/>
      <c r="U78" s="164" ph="1"/>
      <c r="V78" s="164" ph="1"/>
      <c r="W78" s="164" ph="1"/>
      <c r="X78" s="164" ph="1"/>
      <c r="Y78" s="164" ph="1"/>
      <c r="Z78" s="164" ph="1"/>
      <c r="AA78" s="164" ph="1"/>
      <c r="AB78" s="164" ph="1"/>
      <c r="AC78" s="164" ph="1"/>
      <c r="AD78" s="164" ph="1"/>
      <c r="AE78" s="164" ph="1"/>
      <c r="AF78" s="164" ph="1"/>
      <c r="AG78" s="164" ph="1"/>
      <c r="AH78" s="164" ph="1"/>
      <c r="AI78" s="164" ph="1"/>
      <c r="AJ78" s="164" ph="1"/>
      <c r="AK78" s="164" ph="1"/>
      <c r="AL78" s="164" ph="1"/>
      <c r="AM78" s="164" ph="1"/>
      <c r="AN78" s="165" ph="1"/>
      <c r="AP78" s="54"/>
      <c r="AQ78" s="54"/>
      <c r="AR78" s="54"/>
      <c r="AS78" s="54"/>
      <c r="AT78" s="54"/>
      <c r="AU78" s="54"/>
      <c r="AV78" s="54"/>
      <c r="AW78" s="54"/>
      <c r="AX78" s="54"/>
      <c r="AY78" s="54"/>
      <c r="AZ78" s="5"/>
      <c r="BA78" s="5"/>
      <c r="BB78" s="5"/>
      <c r="BC78" s="5"/>
    </row>
    <row r="79" spans="2:55" ht="13.5" customHeight="1" x14ac:dyDescent="0.15">
      <c r="C79" s="163" ph="1"/>
      <c r="D79" s="164" ph="1"/>
      <c r="E79" s="164" ph="1"/>
      <c r="F79" s="164" ph="1"/>
      <c r="G79" s="164" ph="1"/>
      <c r="H79" s="164" ph="1"/>
      <c r="I79" s="164" ph="1"/>
      <c r="J79" s="164" ph="1"/>
      <c r="K79" s="164" ph="1"/>
      <c r="L79" s="164" ph="1"/>
      <c r="M79" s="164" ph="1"/>
      <c r="N79" s="164" ph="1"/>
      <c r="O79" s="164" ph="1"/>
      <c r="P79" s="164" ph="1"/>
      <c r="Q79" s="164" ph="1"/>
      <c r="R79" s="164" ph="1"/>
      <c r="S79" s="164" ph="1"/>
      <c r="T79" s="164" ph="1"/>
      <c r="U79" s="164" ph="1"/>
      <c r="V79" s="164" ph="1"/>
      <c r="W79" s="164" ph="1"/>
      <c r="X79" s="164" ph="1"/>
      <c r="Y79" s="164" ph="1"/>
      <c r="Z79" s="164" ph="1"/>
      <c r="AA79" s="164" ph="1"/>
      <c r="AB79" s="164" ph="1"/>
      <c r="AC79" s="164" ph="1"/>
      <c r="AD79" s="164" ph="1"/>
      <c r="AE79" s="164" ph="1"/>
      <c r="AF79" s="164" ph="1"/>
      <c r="AG79" s="164" ph="1"/>
      <c r="AH79" s="164" ph="1"/>
      <c r="AI79" s="164" ph="1"/>
      <c r="AJ79" s="164" ph="1"/>
      <c r="AK79" s="164" ph="1"/>
      <c r="AL79" s="164" ph="1"/>
      <c r="AM79" s="164" ph="1"/>
      <c r="AN79" s="165" ph="1"/>
      <c r="AP79" s="54"/>
      <c r="AQ79" s="54"/>
      <c r="AR79" s="54"/>
      <c r="AS79" s="54"/>
      <c r="AT79" s="54"/>
      <c r="AU79" s="54"/>
      <c r="AV79" s="54"/>
      <c r="AW79" s="54"/>
      <c r="AX79" s="54"/>
      <c r="AY79" s="54"/>
      <c r="AZ79" s="5"/>
      <c r="BA79" s="5"/>
      <c r="BB79" s="5"/>
      <c r="BC79" s="5"/>
    </row>
    <row r="80" spans="2:55" ht="13.5" customHeight="1" x14ac:dyDescent="0.15">
      <c r="C80" s="163" ph="1"/>
      <c r="D80" s="164" ph="1"/>
      <c r="E80" s="164" ph="1"/>
      <c r="F80" s="164" ph="1"/>
      <c r="G80" s="164" ph="1"/>
      <c r="H80" s="164" ph="1"/>
      <c r="I80" s="164" ph="1"/>
      <c r="J80" s="164" ph="1"/>
      <c r="K80" s="164" ph="1"/>
      <c r="L80" s="164" ph="1"/>
      <c r="M80" s="164" ph="1"/>
      <c r="N80" s="164" ph="1"/>
      <c r="O80" s="164" ph="1"/>
      <c r="P80" s="164" ph="1"/>
      <c r="Q80" s="164" ph="1"/>
      <c r="R80" s="164" ph="1"/>
      <c r="S80" s="164" ph="1"/>
      <c r="T80" s="164" ph="1"/>
      <c r="U80" s="164" ph="1"/>
      <c r="V80" s="164" ph="1"/>
      <c r="W80" s="164" ph="1"/>
      <c r="X80" s="164" ph="1"/>
      <c r="Y80" s="164" ph="1"/>
      <c r="Z80" s="164" ph="1"/>
      <c r="AA80" s="164" ph="1"/>
      <c r="AB80" s="164" ph="1"/>
      <c r="AC80" s="164" ph="1"/>
      <c r="AD80" s="164" ph="1"/>
      <c r="AE80" s="164" ph="1"/>
      <c r="AF80" s="164" ph="1"/>
      <c r="AG80" s="164" ph="1"/>
      <c r="AH80" s="164" ph="1"/>
      <c r="AI80" s="164" ph="1"/>
      <c r="AJ80" s="164" ph="1"/>
      <c r="AK80" s="164" ph="1"/>
      <c r="AL80" s="164" ph="1"/>
      <c r="AM80" s="164" ph="1"/>
      <c r="AN80" s="165" ph="1"/>
      <c r="AP80" s="54"/>
      <c r="AQ80" s="54"/>
      <c r="AR80" s="54"/>
      <c r="AS80" s="54"/>
      <c r="AT80" s="54"/>
      <c r="AU80" s="54"/>
      <c r="AV80" s="54"/>
      <c r="AW80" s="54"/>
      <c r="AX80" s="54"/>
      <c r="AY80" s="54"/>
      <c r="AZ80" s="5"/>
      <c r="BA80" s="5"/>
      <c r="BB80" s="5"/>
      <c r="BC80" s="5"/>
    </row>
    <row r="81" spans="1:55" ht="13.5" customHeight="1" x14ac:dyDescent="0.15">
      <c r="C81" s="163" ph="1"/>
      <c r="D81" s="164" ph="1"/>
      <c r="E81" s="164" ph="1"/>
      <c r="F81" s="164" ph="1"/>
      <c r="G81" s="164" ph="1"/>
      <c r="H81" s="164" ph="1"/>
      <c r="I81" s="164" ph="1"/>
      <c r="J81" s="164" ph="1"/>
      <c r="K81" s="164" ph="1"/>
      <c r="L81" s="164" ph="1"/>
      <c r="M81" s="164" ph="1"/>
      <c r="N81" s="164" ph="1"/>
      <c r="O81" s="164" ph="1"/>
      <c r="P81" s="164" ph="1"/>
      <c r="Q81" s="164" ph="1"/>
      <c r="R81" s="164" ph="1"/>
      <c r="S81" s="164" ph="1"/>
      <c r="T81" s="164" ph="1"/>
      <c r="U81" s="164" ph="1"/>
      <c r="V81" s="164" ph="1"/>
      <c r="W81" s="164" ph="1"/>
      <c r="X81" s="164" ph="1"/>
      <c r="Y81" s="164" ph="1"/>
      <c r="Z81" s="164" ph="1"/>
      <c r="AA81" s="164" ph="1"/>
      <c r="AB81" s="164" ph="1"/>
      <c r="AC81" s="164" ph="1"/>
      <c r="AD81" s="164" ph="1"/>
      <c r="AE81" s="164" ph="1"/>
      <c r="AF81" s="164" ph="1"/>
      <c r="AG81" s="164" ph="1"/>
      <c r="AH81" s="164" ph="1"/>
      <c r="AI81" s="164" ph="1"/>
      <c r="AJ81" s="164" ph="1"/>
      <c r="AK81" s="164" ph="1"/>
      <c r="AL81" s="164" ph="1"/>
      <c r="AM81" s="164" ph="1"/>
      <c r="AN81" s="165" ph="1"/>
      <c r="AP81" s="54"/>
      <c r="AQ81" s="54"/>
      <c r="AR81" s="54"/>
      <c r="AS81" s="54"/>
      <c r="AT81" s="54"/>
      <c r="AU81" s="54"/>
      <c r="AV81" s="54"/>
      <c r="AW81" s="54"/>
      <c r="AX81" s="54"/>
      <c r="AY81" s="54"/>
      <c r="AZ81" s="5"/>
      <c r="BA81" s="5"/>
      <c r="BB81" s="5"/>
      <c r="BC81" s="5"/>
    </row>
    <row r="82" spans="1:55" ht="13.5" customHeight="1" x14ac:dyDescent="0.15">
      <c r="C82" s="163" ph="1"/>
      <c r="D82" s="164" ph="1"/>
      <c r="E82" s="164" ph="1"/>
      <c r="F82" s="164" ph="1"/>
      <c r="G82" s="164" ph="1"/>
      <c r="H82" s="164" ph="1"/>
      <c r="I82" s="164" ph="1"/>
      <c r="J82" s="164" ph="1"/>
      <c r="K82" s="164" ph="1"/>
      <c r="L82" s="164" ph="1"/>
      <c r="M82" s="164" ph="1"/>
      <c r="N82" s="164" ph="1"/>
      <c r="O82" s="164" ph="1"/>
      <c r="P82" s="164" ph="1"/>
      <c r="Q82" s="164" ph="1"/>
      <c r="R82" s="164" ph="1"/>
      <c r="S82" s="164" ph="1"/>
      <c r="T82" s="164" ph="1"/>
      <c r="U82" s="164" ph="1"/>
      <c r="V82" s="164" ph="1"/>
      <c r="W82" s="164" ph="1"/>
      <c r="X82" s="164" ph="1"/>
      <c r="Y82" s="164" ph="1"/>
      <c r="Z82" s="164" ph="1"/>
      <c r="AA82" s="164" ph="1"/>
      <c r="AB82" s="164" ph="1"/>
      <c r="AC82" s="164" ph="1"/>
      <c r="AD82" s="164" ph="1"/>
      <c r="AE82" s="164" ph="1"/>
      <c r="AF82" s="164" ph="1"/>
      <c r="AG82" s="164" ph="1"/>
      <c r="AH82" s="164" ph="1"/>
      <c r="AI82" s="164" ph="1"/>
      <c r="AJ82" s="164" ph="1"/>
      <c r="AK82" s="164" ph="1"/>
      <c r="AL82" s="164" ph="1"/>
      <c r="AM82" s="164" ph="1"/>
      <c r="AN82" s="165" ph="1"/>
      <c r="AP82" s="54"/>
      <c r="AQ82" s="54"/>
      <c r="AR82" s="54"/>
      <c r="AS82" s="54"/>
      <c r="AT82" s="54"/>
      <c r="AU82" s="54"/>
      <c r="AV82" s="54"/>
      <c r="AW82" s="54"/>
      <c r="AX82" s="54"/>
      <c r="AY82" s="54"/>
      <c r="AZ82" s="5"/>
      <c r="BA82" s="5"/>
      <c r="BB82" s="5"/>
      <c r="BC82" s="5"/>
    </row>
    <row r="83" spans="1:55" ht="13.5" customHeight="1" x14ac:dyDescent="0.15">
      <c r="C83" s="163" ph="1"/>
      <c r="D83" s="164" ph="1"/>
      <c r="E83" s="164" ph="1"/>
      <c r="F83" s="164" ph="1"/>
      <c r="G83" s="164" ph="1"/>
      <c r="H83" s="164" ph="1"/>
      <c r="I83" s="164" ph="1"/>
      <c r="J83" s="164" ph="1"/>
      <c r="K83" s="164" ph="1"/>
      <c r="L83" s="164" ph="1"/>
      <c r="M83" s="164" ph="1"/>
      <c r="N83" s="164" ph="1"/>
      <c r="O83" s="164" ph="1"/>
      <c r="P83" s="164" ph="1"/>
      <c r="Q83" s="164" ph="1"/>
      <c r="R83" s="164" ph="1"/>
      <c r="S83" s="164" ph="1"/>
      <c r="T83" s="164" ph="1"/>
      <c r="U83" s="164" ph="1"/>
      <c r="V83" s="164" ph="1"/>
      <c r="W83" s="164" ph="1"/>
      <c r="X83" s="164" ph="1"/>
      <c r="Y83" s="164" ph="1"/>
      <c r="Z83" s="164" ph="1"/>
      <c r="AA83" s="164" ph="1"/>
      <c r="AB83" s="164" ph="1"/>
      <c r="AC83" s="164" ph="1"/>
      <c r="AD83" s="164" ph="1"/>
      <c r="AE83" s="164" ph="1"/>
      <c r="AF83" s="164" ph="1"/>
      <c r="AG83" s="164" ph="1"/>
      <c r="AH83" s="164" ph="1"/>
      <c r="AI83" s="164" ph="1"/>
      <c r="AJ83" s="164" ph="1"/>
      <c r="AK83" s="164" ph="1"/>
      <c r="AL83" s="164" ph="1"/>
      <c r="AM83" s="164" ph="1"/>
      <c r="AN83" s="165" ph="1"/>
      <c r="AP83" s="54"/>
      <c r="AQ83" s="54"/>
      <c r="AR83" s="54"/>
      <c r="AS83" s="54"/>
      <c r="AT83" s="54"/>
      <c r="AU83" s="54"/>
      <c r="AV83" s="54"/>
      <c r="AW83" s="54"/>
      <c r="AX83" s="54"/>
      <c r="AY83" s="54"/>
      <c r="AZ83" s="5"/>
      <c r="BA83" s="5"/>
      <c r="BB83" s="5"/>
      <c r="BC83" s="5"/>
    </row>
    <row r="84" spans="1:55" ht="13.5" customHeight="1" x14ac:dyDescent="0.15">
      <c r="C84" s="166" ph="1"/>
      <c r="D84" s="167" ph="1"/>
      <c r="E84" s="167" ph="1"/>
      <c r="F84" s="167" ph="1"/>
      <c r="G84" s="167" ph="1"/>
      <c r="H84" s="167" ph="1"/>
      <c r="I84" s="167" ph="1"/>
      <c r="J84" s="167" ph="1"/>
      <c r="K84" s="167" ph="1"/>
      <c r="L84" s="167" ph="1"/>
      <c r="M84" s="167" ph="1"/>
      <c r="N84" s="167" ph="1"/>
      <c r="O84" s="167" ph="1"/>
      <c r="P84" s="167" ph="1"/>
      <c r="Q84" s="167" ph="1"/>
      <c r="R84" s="167" ph="1"/>
      <c r="S84" s="167" ph="1"/>
      <c r="T84" s="167" ph="1"/>
      <c r="U84" s="167" ph="1"/>
      <c r="V84" s="167" ph="1"/>
      <c r="W84" s="167" ph="1"/>
      <c r="X84" s="167" ph="1"/>
      <c r="Y84" s="167" ph="1"/>
      <c r="Z84" s="167" ph="1"/>
      <c r="AA84" s="167" ph="1"/>
      <c r="AB84" s="167" ph="1"/>
      <c r="AC84" s="167" ph="1"/>
      <c r="AD84" s="167" ph="1"/>
      <c r="AE84" s="167" ph="1"/>
      <c r="AF84" s="167" ph="1"/>
      <c r="AG84" s="167" ph="1"/>
      <c r="AH84" s="167" ph="1"/>
      <c r="AI84" s="167" ph="1"/>
      <c r="AJ84" s="167" ph="1"/>
      <c r="AK84" s="167" ph="1"/>
      <c r="AL84" s="167" ph="1"/>
      <c r="AM84" s="167" ph="1"/>
      <c r="AN84" s="168" ph="1"/>
      <c r="AP84" s="54"/>
      <c r="AQ84" s="54"/>
      <c r="AR84" s="54"/>
      <c r="AS84" s="54"/>
      <c r="AT84" s="54"/>
      <c r="AU84" s="54"/>
      <c r="AV84" s="54"/>
      <c r="AW84" s="54"/>
      <c r="AX84" s="54"/>
      <c r="AY84" s="54"/>
      <c r="AZ84" s="5"/>
      <c r="BA84" s="5"/>
      <c r="BB84" s="5"/>
      <c r="BC84" s="5"/>
    </row>
    <row r="85" spans="1:55" ht="18" customHeight="1" x14ac:dyDescent="0.15"/>
    <row r="86" spans="1:55" x14ac:dyDescent="0.15">
      <c r="A86" s="126" t="s">
        <v>252</v>
      </c>
      <c r="B86" s="126"/>
      <c r="C86" s="2" t="s">
        <v>92</v>
      </c>
      <c r="K86" s="47" t="str">
        <f>IFERROR(IF('A1-入学願書'!AP35&lt;20,"■","□"),"□")</f>
        <v>□</v>
      </c>
      <c r="L86" s="2" t="s">
        <v>93</v>
      </c>
      <c r="Q86" s="47" t="str">
        <f>IFERROR(IF('A1-入学願書'!AP35&gt;=20,"■","□"),"□")</f>
        <v>□</v>
      </c>
      <c r="R86" s="2" t="s">
        <v>94</v>
      </c>
      <c r="X86" s="2" t="s">
        <v>5</v>
      </c>
      <c r="Y86" s="2" t="s">
        <v>95</v>
      </c>
      <c r="AC86" s="2" t="s">
        <v>5</v>
      </c>
      <c r="AD86" s="2" t="s">
        <v>96</v>
      </c>
      <c r="AI86" s="2" t="s">
        <v>5</v>
      </c>
      <c r="AJ86" s="2" t="s">
        <v>97</v>
      </c>
    </row>
    <row r="87" spans="1:55" x14ac:dyDescent="0.15">
      <c r="C87" s="69" t="s">
        <v>82</v>
      </c>
      <c r="L87" s="69" t="s">
        <v>83</v>
      </c>
      <c r="M87" s="24"/>
      <c r="N87" s="24"/>
      <c r="O87" s="24"/>
      <c r="P87" s="24"/>
      <c r="Q87" s="24"/>
      <c r="R87" s="69" t="s">
        <v>84</v>
      </c>
      <c r="S87" s="24"/>
      <c r="T87" s="24"/>
      <c r="U87" s="24"/>
      <c r="V87" s="24"/>
      <c r="W87" s="24"/>
      <c r="X87" s="24"/>
      <c r="Y87" s="69" t="s">
        <v>85</v>
      </c>
      <c r="Z87" s="24"/>
      <c r="AA87" s="24"/>
      <c r="AB87" s="24"/>
      <c r="AC87" s="24"/>
      <c r="AD87" s="69" t="s">
        <v>86</v>
      </c>
      <c r="AE87" s="24"/>
      <c r="AF87" s="24"/>
      <c r="AG87" s="24"/>
      <c r="AH87" s="24"/>
      <c r="AJ87" s="73" t="s">
        <v>87</v>
      </c>
    </row>
    <row r="89" spans="1:55" x14ac:dyDescent="0.15">
      <c r="C89" s="28" t="s">
        <v>127</v>
      </c>
      <c r="D89" s="2" t="s">
        <v>98</v>
      </c>
      <c r="L89" s="119"/>
      <c r="M89" s="188"/>
      <c r="N89" s="188"/>
      <c r="O89" s="188"/>
      <c r="P89" s="188"/>
      <c r="Q89" s="188"/>
      <c r="R89" s="188"/>
      <c r="S89" s="188"/>
      <c r="T89" s="188"/>
      <c r="U89" s="188"/>
      <c r="V89" s="19"/>
      <c r="X89" s="2" t="s">
        <v>99</v>
      </c>
      <c r="AE89" s="119"/>
      <c r="AF89" s="188"/>
      <c r="AG89" s="188"/>
      <c r="AH89" s="188"/>
      <c r="AI89" s="188"/>
      <c r="AJ89" s="188"/>
      <c r="AK89" s="188"/>
      <c r="AL89" s="188"/>
      <c r="AM89" s="188"/>
      <c r="AN89" s="188"/>
    </row>
    <row r="90" spans="1:55" x14ac:dyDescent="0.15">
      <c r="D90" s="69" t="s">
        <v>226</v>
      </c>
      <c r="L90" s="189"/>
      <c r="M90" s="189"/>
      <c r="N90" s="189"/>
      <c r="O90" s="189"/>
      <c r="P90" s="189"/>
      <c r="Q90" s="189"/>
      <c r="R90" s="189"/>
      <c r="S90" s="189"/>
      <c r="T90" s="189"/>
      <c r="U90" s="189"/>
      <c r="V90" s="19"/>
      <c r="X90" s="69" t="s">
        <v>227</v>
      </c>
      <c r="AE90" s="189"/>
      <c r="AF90" s="189"/>
      <c r="AG90" s="189"/>
      <c r="AH90" s="189"/>
      <c r="AI90" s="189"/>
      <c r="AJ90" s="189"/>
      <c r="AK90" s="189"/>
      <c r="AL90" s="189"/>
      <c r="AM90" s="189"/>
      <c r="AN90" s="189"/>
    </row>
    <row r="92" spans="1:55" x14ac:dyDescent="0.15">
      <c r="C92" s="28" t="s">
        <v>128</v>
      </c>
      <c r="D92" s="2" t="s">
        <v>101</v>
      </c>
      <c r="J92" s="19"/>
      <c r="K92" s="19"/>
      <c r="L92" s="175"/>
      <c r="M92" s="175"/>
      <c r="N92" s="175"/>
      <c r="O92" s="175"/>
      <c r="P92" s="175"/>
      <c r="Q92" s="175"/>
      <c r="R92" s="175"/>
      <c r="S92" s="175"/>
      <c r="T92" s="175"/>
      <c r="U92" s="175"/>
      <c r="V92" s="187"/>
      <c r="W92" s="19"/>
      <c r="X92" s="2" t="s">
        <v>100</v>
      </c>
      <c r="Y92" s="19"/>
      <c r="Z92" s="19"/>
      <c r="AA92" s="19"/>
      <c r="AB92" s="19"/>
      <c r="AE92" s="175"/>
      <c r="AF92" s="175"/>
      <c r="AG92" s="175"/>
      <c r="AH92" s="175"/>
      <c r="AI92" s="175"/>
      <c r="AJ92" s="175"/>
      <c r="AK92" s="175"/>
      <c r="AL92" s="175"/>
      <c r="AM92" s="175"/>
      <c r="AN92" s="175"/>
    </row>
    <row r="93" spans="1:55" x14ac:dyDescent="0.15">
      <c r="D93" s="69" t="s">
        <v>229</v>
      </c>
      <c r="J93" s="19"/>
      <c r="K93" s="19"/>
      <c r="L93" s="176"/>
      <c r="M93" s="176"/>
      <c r="N93" s="176"/>
      <c r="O93" s="176"/>
      <c r="P93" s="176"/>
      <c r="Q93" s="176"/>
      <c r="R93" s="176"/>
      <c r="S93" s="176"/>
      <c r="T93" s="176"/>
      <c r="U93" s="176"/>
      <c r="V93" s="187"/>
      <c r="W93" s="19"/>
      <c r="X93" s="69" t="s">
        <v>228</v>
      </c>
      <c r="Y93" s="19"/>
      <c r="Z93" s="19"/>
      <c r="AA93" s="19"/>
      <c r="AB93" s="19"/>
      <c r="AC93" s="14"/>
      <c r="AD93" s="14"/>
      <c r="AE93" s="176"/>
      <c r="AF93" s="176"/>
      <c r="AG93" s="176"/>
      <c r="AH93" s="176"/>
      <c r="AI93" s="176"/>
      <c r="AJ93" s="176"/>
      <c r="AK93" s="176"/>
      <c r="AL93" s="176"/>
      <c r="AM93" s="176"/>
      <c r="AN93" s="176"/>
    </row>
    <row r="95" spans="1:55" x14ac:dyDescent="0.15">
      <c r="C95" s="28" t="s">
        <v>129</v>
      </c>
      <c r="D95" s="2" t="s">
        <v>102</v>
      </c>
      <c r="T95" s="175"/>
      <c r="U95" s="175"/>
      <c r="V95" s="175"/>
      <c r="W95" s="175"/>
      <c r="X95" s="175"/>
      <c r="Y95" s="175"/>
      <c r="Z95" s="175"/>
      <c r="AA95" s="175"/>
      <c r="AB95" s="175"/>
      <c r="AC95" s="175"/>
      <c r="AD95" s="175"/>
      <c r="AE95" s="175"/>
      <c r="AF95" s="175"/>
      <c r="AG95" s="175"/>
      <c r="AH95" s="175"/>
      <c r="AI95" s="175"/>
      <c r="AJ95" s="175"/>
      <c r="AK95" s="175"/>
      <c r="AL95" s="175"/>
      <c r="AM95" s="175"/>
      <c r="AN95" s="175"/>
    </row>
    <row r="96" spans="1:55" x14ac:dyDescent="0.15">
      <c r="D96" s="69" t="s">
        <v>88</v>
      </c>
      <c r="T96" s="176"/>
      <c r="U96" s="176"/>
      <c r="V96" s="176"/>
      <c r="W96" s="176"/>
      <c r="X96" s="176"/>
      <c r="Y96" s="176"/>
      <c r="Z96" s="176"/>
      <c r="AA96" s="176"/>
      <c r="AB96" s="176"/>
      <c r="AC96" s="176"/>
      <c r="AD96" s="176"/>
      <c r="AE96" s="176"/>
      <c r="AF96" s="176"/>
      <c r="AG96" s="176"/>
      <c r="AH96" s="176"/>
      <c r="AI96" s="176"/>
      <c r="AJ96" s="176"/>
      <c r="AK96" s="176"/>
      <c r="AL96" s="176"/>
      <c r="AM96" s="176"/>
      <c r="AN96" s="176"/>
    </row>
    <row r="97" spans="1:40" ht="18" customHeight="1" x14ac:dyDescent="0.15"/>
    <row r="98" spans="1:40" ht="18" customHeight="1" x14ac:dyDescent="0.15">
      <c r="A98" s="126" t="s">
        <v>253</v>
      </c>
      <c r="B98" s="126"/>
      <c r="C98" s="2" t="s">
        <v>103</v>
      </c>
      <c r="J98" s="35" t="s">
        <v>120</v>
      </c>
      <c r="K98" s="181">
        <f>経費支弁者1氏名</f>
        <v>0</v>
      </c>
      <c r="L98" s="181"/>
      <c r="M98" s="181"/>
      <c r="N98" s="181"/>
      <c r="O98" s="181"/>
      <c r="P98" s="181"/>
      <c r="Q98" s="181"/>
      <c r="R98" s="181"/>
      <c r="S98" s="181"/>
      <c r="T98" s="181"/>
      <c r="U98" s="181"/>
      <c r="V98" s="181"/>
      <c r="W98" s="14"/>
      <c r="X98" s="14"/>
      <c r="Y98" s="2" t="s">
        <v>106</v>
      </c>
      <c r="AE98" s="19"/>
      <c r="AF98" s="35" t="s">
        <v>120</v>
      </c>
      <c r="AG98" s="190"/>
      <c r="AH98" s="190"/>
      <c r="AI98" s="190"/>
      <c r="AJ98" s="190"/>
      <c r="AK98" s="190"/>
      <c r="AL98" s="190"/>
      <c r="AM98" s="190"/>
      <c r="AN98" s="190"/>
    </row>
    <row r="99" spans="1:40" ht="18" customHeight="1" x14ac:dyDescent="0.15">
      <c r="C99" s="69" t="s">
        <v>90</v>
      </c>
      <c r="J99" s="42" t="s">
        <v>121</v>
      </c>
      <c r="K99" s="197">
        <f>経費支弁者2氏名</f>
        <v>0</v>
      </c>
      <c r="L99" s="197"/>
      <c r="M99" s="197"/>
      <c r="N99" s="197"/>
      <c r="O99" s="197"/>
      <c r="P99" s="197"/>
      <c r="Q99" s="197"/>
      <c r="R99" s="197"/>
      <c r="S99" s="197"/>
      <c r="T99" s="197"/>
      <c r="U99" s="197"/>
      <c r="V99" s="197"/>
      <c r="W99" s="14"/>
      <c r="X99" s="14"/>
      <c r="Y99" s="69" t="s">
        <v>201</v>
      </c>
      <c r="AE99" s="19"/>
      <c r="AF99" s="36" t="s">
        <v>122</v>
      </c>
      <c r="AG99" s="173"/>
      <c r="AH99" s="173"/>
      <c r="AI99" s="173"/>
      <c r="AJ99" s="173"/>
      <c r="AK99" s="173"/>
      <c r="AL99" s="173"/>
      <c r="AM99" s="173"/>
      <c r="AN99" s="173"/>
    </row>
    <row r="100" spans="1:40" x14ac:dyDescent="0.15">
      <c r="J100" s="5"/>
      <c r="K100" s="5"/>
      <c r="L100" s="5"/>
      <c r="AG100" s="5"/>
    </row>
    <row r="101" spans="1:40" ht="18" customHeight="1" x14ac:dyDescent="0.15">
      <c r="A101" s="125"/>
      <c r="B101" s="125"/>
      <c r="C101" s="2" t="s">
        <v>104</v>
      </c>
      <c r="J101" s="35" t="s">
        <v>124</v>
      </c>
      <c r="K101" s="155"/>
      <c r="L101" s="156"/>
      <c r="M101" s="156"/>
      <c r="N101" s="156"/>
      <c r="O101" s="156"/>
      <c r="P101" s="156"/>
      <c r="Q101" s="156"/>
      <c r="R101" s="156"/>
      <c r="S101" s="156"/>
      <c r="T101" s="156"/>
      <c r="U101" s="156"/>
      <c r="V101" s="156"/>
      <c r="W101" s="14"/>
      <c r="X101" s="14"/>
      <c r="Y101" s="2" t="s">
        <v>105</v>
      </c>
      <c r="AD101" s="25"/>
      <c r="AE101" s="19"/>
      <c r="AF101" s="35" t="s">
        <v>125</v>
      </c>
      <c r="AG101" s="117"/>
      <c r="AH101" s="190"/>
      <c r="AI101" s="190"/>
      <c r="AJ101" s="190"/>
      <c r="AK101" s="190"/>
      <c r="AL101" s="190"/>
      <c r="AM101" s="190"/>
      <c r="AN101" s="190"/>
    </row>
    <row r="102" spans="1:40" ht="18" customHeight="1" x14ac:dyDescent="0.15">
      <c r="C102" s="69" t="s">
        <v>109</v>
      </c>
      <c r="J102" s="36" t="s">
        <v>123</v>
      </c>
      <c r="K102" s="158"/>
      <c r="L102" s="158"/>
      <c r="M102" s="158"/>
      <c r="N102" s="158"/>
      <c r="O102" s="158"/>
      <c r="P102" s="158"/>
      <c r="Q102" s="158"/>
      <c r="R102" s="158"/>
      <c r="S102" s="158"/>
      <c r="T102" s="158"/>
      <c r="U102" s="158"/>
      <c r="V102" s="158"/>
      <c r="W102" s="14"/>
      <c r="X102" s="14"/>
      <c r="Y102" s="69" t="s">
        <v>230</v>
      </c>
      <c r="AD102" s="25"/>
      <c r="AE102" s="19"/>
      <c r="AF102" s="36" t="s">
        <v>126</v>
      </c>
      <c r="AG102" s="173"/>
      <c r="AH102" s="173"/>
      <c r="AI102" s="173"/>
      <c r="AJ102" s="173"/>
      <c r="AK102" s="173"/>
      <c r="AL102" s="173"/>
      <c r="AM102" s="173"/>
      <c r="AN102" s="173"/>
    </row>
    <row r="103" spans="1:40" x14ac:dyDescent="0.15">
      <c r="J103" s="5"/>
    </row>
    <row r="104" spans="1:40" ht="18" customHeight="1" x14ac:dyDescent="0.15">
      <c r="A104" s="125"/>
      <c r="B104" s="125"/>
      <c r="C104" s="2" t="s">
        <v>107</v>
      </c>
      <c r="J104" s="35" t="s">
        <v>120</v>
      </c>
      <c r="K104" s="155"/>
      <c r="L104" s="156"/>
      <c r="M104" s="156"/>
      <c r="N104" s="156"/>
      <c r="O104" s="156"/>
      <c r="P104" s="156"/>
      <c r="Q104" s="156"/>
      <c r="R104" s="156"/>
      <c r="S104" s="156"/>
      <c r="T104" s="156"/>
      <c r="U104" s="156"/>
      <c r="V104" s="156"/>
      <c r="W104" s="156"/>
      <c r="X104" s="156"/>
      <c r="Y104" s="156"/>
      <c r="Z104" s="156"/>
      <c r="AA104" s="156"/>
      <c r="AB104" s="156"/>
      <c r="AC104" s="156"/>
      <c r="AD104" s="156"/>
      <c r="AE104" s="156"/>
      <c r="AF104" s="156"/>
      <c r="AG104" s="156"/>
      <c r="AH104" s="156"/>
      <c r="AI104" s="156"/>
      <c r="AJ104" s="156"/>
      <c r="AK104" s="156"/>
      <c r="AL104" s="156"/>
      <c r="AM104" s="156"/>
      <c r="AN104" s="156"/>
    </row>
    <row r="105" spans="1:40" ht="18" customHeight="1" x14ac:dyDescent="0.15">
      <c r="C105" s="69" t="s">
        <v>110</v>
      </c>
      <c r="J105" s="36" t="s">
        <v>123</v>
      </c>
      <c r="K105" s="158"/>
      <c r="L105" s="158"/>
      <c r="M105" s="158"/>
      <c r="N105" s="158"/>
      <c r="O105" s="158"/>
      <c r="P105" s="158"/>
      <c r="Q105" s="158"/>
      <c r="R105" s="158"/>
      <c r="S105" s="158"/>
      <c r="T105" s="158"/>
      <c r="U105" s="158"/>
      <c r="V105" s="158"/>
      <c r="W105" s="158"/>
      <c r="X105" s="158"/>
      <c r="Y105" s="158"/>
      <c r="Z105" s="158"/>
      <c r="AA105" s="158"/>
      <c r="AB105" s="158"/>
      <c r="AC105" s="158"/>
      <c r="AD105" s="158"/>
      <c r="AE105" s="158"/>
      <c r="AF105" s="158"/>
      <c r="AG105" s="158"/>
      <c r="AH105" s="158"/>
      <c r="AI105" s="158"/>
      <c r="AJ105" s="158"/>
      <c r="AK105" s="158"/>
      <c r="AL105" s="158"/>
      <c r="AM105" s="158"/>
      <c r="AN105" s="158"/>
    </row>
    <row r="106" spans="1:40" x14ac:dyDescent="0.15">
      <c r="L106" s="5"/>
    </row>
    <row r="107" spans="1:40" ht="18" customHeight="1" x14ac:dyDescent="0.15">
      <c r="C107" s="2" t="s">
        <v>108</v>
      </c>
      <c r="J107" s="35" t="s">
        <v>125</v>
      </c>
      <c r="K107" s="155"/>
      <c r="L107" s="156"/>
      <c r="M107" s="156"/>
      <c r="N107" s="156"/>
      <c r="O107" s="156"/>
      <c r="P107" s="156"/>
      <c r="Q107" s="156"/>
      <c r="R107" s="156"/>
      <c r="S107" s="156"/>
      <c r="T107" s="156"/>
      <c r="U107" s="156"/>
      <c r="V107" s="156"/>
    </row>
    <row r="108" spans="1:40" ht="18" customHeight="1" x14ac:dyDescent="0.15">
      <c r="C108" s="69" t="s">
        <v>111</v>
      </c>
      <c r="J108" s="36" t="s">
        <v>122</v>
      </c>
      <c r="K108" s="185"/>
      <c r="L108" s="158"/>
      <c r="M108" s="158"/>
      <c r="N108" s="158"/>
      <c r="O108" s="158"/>
      <c r="P108" s="158"/>
      <c r="Q108" s="158"/>
      <c r="R108" s="158"/>
      <c r="S108" s="158"/>
      <c r="T108" s="158"/>
      <c r="U108" s="158"/>
      <c r="V108" s="158"/>
    </row>
    <row r="109" spans="1:40" x14ac:dyDescent="0.15">
      <c r="J109" s="5"/>
      <c r="L109" s="5"/>
    </row>
    <row r="111" spans="1:40" x14ac:dyDescent="0.15">
      <c r="C111" s="2" t="s">
        <v>112</v>
      </c>
      <c r="P111" s="176">
        <f>学生氏名中</f>
        <v>0</v>
      </c>
      <c r="Q111" s="176"/>
      <c r="R111" s="176"/>
      <c r="S111" s="176"/>
      <c r="T111" s="176"/>
      <c r="U111" s="176"/>
      <c r="V111" s="2" t="s">
        <v>113</v>
      </c>
      <c r="W111" s="19"/>
      <c r="X111" s="19"/>
    </row>
    <row r="112" spans="1:40" x14ac:dyDescent="0.15">
      <c r="C112" s="72" t="s">
        <v>193</v>
      </c>
      <c r="P112" s="5"/>
    </row>
    <row r="115" spans="14:39" x14ac:dyDescent="0.15">
      <c r="Q115" s="2" t="s">
        <v>115</v>
      </c>
      <c r="R115" s="2"/>
      <c r="S115" s="2"/>
      <c r="T115" s="2"/>
      <c r="V115" s="175">
        <f>'A1-入学願書'!V57</f>
        <v>0</v>
      </c>
      <c r="W115" s="175"/>
      <c r="X115" s="175"/>
      <c r="Y115" s="175"/>
      <c r="Z115" s="175"/>
      <c r="AA115" s="2" t="s">
        <v>116</v>
      </c>
      <c r="AB115" s="2"/>
      <c r="AC115" s="2"/>
      <c r="AD115" s="180">
        <f>'A1-入学願書'!AD57</f>
        <v>0</v>
      </c>
      <c r="AE115" s="180"/>
      <c r="AF115" s="180"/>
      <c r="AG115" s="2" t="s">
        <v>117</v>
      </c>
      <c r="AH115" s="2"/>
      <c r="AI115" s="2"/>
      <c r="AJ115" s="180">
        <f>'A1-入学願書'!AJ57</f>
        <v>0</v>
      </c>
      <c r="AK115" s="180"/>
      <c r="AL115" s="180"/>
      <c r="AM115" s="2" t="s">
        <v>118</v>
      </c>
    </row>
    <row r="116" spans="14:39" x14ac:dyDescent="0.15">
      <c r="Q116" s="70" t="s">
        <v>212</v>
      </c>
      <c r="V116" s="176"/>
      <c r="W116" s="176"/>
      <c r="X116" s="176"/>
      <c r="Y116" s="176"/>
      <c r="Z116" s="176"/>
      <c r="AA116" s="70" t="s">
        <v>32</v>
      </c>
      <c r="AD116" s="186"/>
      <c r="AE116" s="186"/>
      <c r="AF116" s="186"/>
      <c r="AG116" s="70" t="s">
        <v>33</v>
      </c>
      <c r="AJ116" s="186"/>
      <c r="AK116" s="186"/>
      <c r="AL116" s="186"/>
      <c r="AM116" s="70" t="s">
        <v>34</v>
      </c>
    </row>
    <row r="118" spans="14:39" x14ac:dyDescent="0.15">
      <c r="Q118" s="2" t="s">
        <v>119</v>
      </c>
      <c r="R118" s="2"/>
      <c r="S118" s="2"/>
      <c r="T118" s="5"/>
      <c r="V118" s="183">
        <f>学生氏名中</f>
        <v>0</v>
      </c>
      <c r="W118" s="183"/>
      <c r="X118" s="183"/>
      <c r="Y118" s="183"/>
      <c r="Z118" s="183"/>
      <c r="AA118" s="183"/>
      <c r="AB118" s="183"/>
      <c r="AC118" s="183"/>
      <c r="AD118" s="183"/>
      <c r="AE118" s="183"/>
      <c r="AF118" s="183"/>
      <c r="AG118" s="183"/>
      <c r="AH118" s="183"/>
      <c r="AI118" s="183"/>
      <c r="AJ118" s="183"/>
      <c r="AK118" s="111" t="s">
        <v>18</v>
      </c>
      <c r="AL118" s="111"/>
      <c r="AM118" s="111"/>
    </row>
    <row r="119" spans="14:39" x14ac:dyDescent="0.15">
      <c r="Q119" s="70" t="s">
        <v>60</v>
      </c>
      <c r="V119" s="184"/>
      <c r="W119" s="184"/>
      <c r="X119" s="184"/>
      <c r="Y119" s="184"/>
      <c r="Z119" s="184"/>
      <c r="AA119" s="184"/>
      <c r="AB119" s="184"/>
      <c r="AC119" s="184"/>
      <c r="AD119" s="184"/>
      <c r="AE119" s="184"/>
      <c r="AF119" s="184"/>
      <c r="AG119" s="184"/>
      <c r="AH119" s="184"/>
      <c r="AI119" s="184"/>
      <c r="AJ119" s="184"/>
      <c r="AK119" s="112"/>
      <c r="AL119" s="112"/>
      <c r="AM119" s="112"/>
    </row>
    <row r="123" spans="14:39" x14ac:dyDescent="0.15">
      <c r="N123" s="182" t="s">
        <v>114</v>
      </c>
      <c r="O123" s="182"/>
      <c r="P123" s="182"/>
      <c r="Q123" s="182"/>
      <c r="R123" s="182"/>
      <c r="S123" s="182"/>
      <c r="T123" s="182"/>
      <c r="U123" s="182"/>
      <c r="V123" s="182"/>
      <c r="W123" s="182"/>
      <c r="X123" s="182"/>
      <c r="Y123" s="182"/>
      <c r="Z123" s="182"/>
      <c r="AA123" s="182"/>
      <c r="AB123" s="182"/>
      <c r="AC123" s="182"/>
    </row>
  </sheetData>
  <sheetProtection algorithmName="SHA-512" hashValue="P7Go3xHNk+dBk81wH7uRycMml5hHH25/y1K/UfE/T6GQ3WVmHaoC/K8FvsisgSqFoYCqmpdyCbNbHK5ghtWz/Q==" saltValue="M+da/BBxdR5ZJNiRTIhDgA==" spinCount="100000" sheet="1" objects="1" scenarios="1" selectLockedCells="1"/>
  <mergeCells count="171">
    <mergeCell ref="AK30:AN30"/>
    <mergeCell ref="AK31:AN31"/>
    <mergeCell ref="AK39:AN39"/>
    <mergeCell ref="C45:I45"/>
    <mergeCell ref="K45:W45"/>
    <mergeCell ref="Y45:AC45"/>
    <mergeCell ref="AE45:AI45"/>
    <mergeCell ref="AK45:AN45"/>
    <mergeCell ref="C43:I43"/>
    <mergeCell ref="Y43:AC43"/>
    <mergeCell ref="AE43:AI43"/>
    <mergeCell ref="AK43:AN43"/>
    <mergeCell ref="AE39:AI39"/>
    <mergeCell ref="Y39:AC39"/>
    <mergeCell ref="C39:I39"/>
    <mergeCell ref="K39:W39"/>
    <mergeCell ref="Y31:AC31"/>
    <mergeCell ref="Y30:AC30"/>
    <mergeCell ref="C44:I44"/>
    <mergeCell ref="K44:W44"/>
    <mergeCell ref="Y44:AC44"/>
    <mergeCell ref="AE44:AI44"/>
    <mergeCell ref="AK44:AN44"/>
    <mergeCell ref="Y35:AC35"/>
    <mergeCell ref="C26:I26"/>
    <mergeCell ref="C29:I29"/>
    <mergeCell ref="C27:I27"/>
    <mergeCell ref="C28:I28"/>
    <mergeCell ref="C30:I30"/>
    <mergeCell ref="C31:I31"/>
    <mergeCell ref="AE28:AI28"/>
    <mergeCell ref="AE25:AI25"/>
    <mergeCell ref="AE26:AI26"/>
    <mergeCell ref="AE27:AI27"/>
    <mergeCell ref="AE29:AI29"/>
    <mergeCell ref="Y25:AC25"/>
    <mergeCell ref="Y26:AC26"/>
    <mergeCell ref="Y27:AC27"/>
    <mergeCell ref="Y29:AC29"/>
    <mergeCell ref="Y28:AC28"/>
    <mergeCell ref="AE30:AI30"/>
    <mergeCell ref="AE31:AI31"/>
    <mergeCell ref="K25:W25"/>
    <mergeCell ref="AT66:AU66"/>
    <mergeCell ref="K99:V99"/>
    <mergeCell ref="L89:U90"/>
    <mergeCell ref="AG99:AN99"/>
    <mergeCell ref="J53:O53"/>
    <mergeCell ref="Q52:T52"/>
    <mergeCell ref="P64:AN65"/>
    <mergeCell ref="AH48:AI49"/>
    <mergeCell ref="AL47:AM47"/>
    <mergeCell ref="Q54:T54"/>
    <mergeCell ref="J51:O51"/>
    <mergeCell ref="J52:O52"/>
    <mergeCell ref="AH47:AJ47"/>
    <mergeCell ref="U59:Z59"/>
    <mergeCell ref="V51:AI51"/>
    <mergeCell ref="V52:AI52"/>
    <mergeCell ref="V54:AI54"/>
    <mergeCell ref="V53:AI53"/>
    <mergeCell ref="U60:Z60"/>
    <mergeCell ref="AK51:AN51"/>
    <mergeCell ref="AK52:AN52"/>
    <mergeCell ref="AK53:AN53"/>
    <mergeCell ref="AK54:AN54"/>
    <mergeCell ref="AK46:AN46"/>
    <mergeCell ref="A54:B54"/>
    <mergeCell ref="C46:I46"/>
    <mergeCell ref="K46:W46"/>
    <mergeCell ref="K38:W38"/>
    <mergeCell ref="Y38:AC38"/>
    <mergeCell ref="AE38:AI38"/>
    <mergeCell ref="K43:W43"/>
    <mergeCell ref="Y46:AC46"/>
    <mergeCell ref="AE46:AI46"/>
    <mergeCell ref="Z47:AB47"/>
    <mergeCell ref="A48:B48"/>
    <mergeCell ref="A53:B53"/>
    <mergeCell ref="P111:U111"/>
    <mergeCell ref="T95:AN96"/>
    <mergeCell ref="AJ115:AL116"/>
    <mergeCell ref="AE89:AN90"/>
    <mergeCell ref="AG98:AN98"/>
    <mergeCell ref="AG101:AN101"/>
    <mergeCell ref="AA59:AG60"/>
    <mergeCell ref="AE92:AN93"/>
    <mergeCell ref="Y56:Z57"/>
    <mergeCell ref="A104:B104"/>
    <mergeCell ref="K98:V98"/>
    <mergeCell ref="A86:B86"/>
    <mergeCell ref="C35:I35"/>
    <mergeCell ref="K35:W35"/>
    <mergeCell ref="C36:I36"/>
    <mergeCell ref="K36:W36"/>
    <mergeCell ref="N123:AC123"/>
    <mergeCell ref="V118:AJ119"/>
    <mergeCell ref="K105:AN105"/>
    <mergeCell ref="K107:V107"/>
    <mergeCell ref="K108:V108"/>
    <mergeCell ref="K102:V102"/>
    <mergeCell ref="K104:AN104"/>
    <mergeCell ref="AG102:AN102"/>
    <mergeCell ref="V115:Z116"/>
    <mergeCell ref="AK118:AM119"/>
    <mergeCell ref="AD115:AF116"/>
    <mergeCell ref="L92:U93"/>
    <mergeCell ref="V92:V93"/>
    <mergeCell ref="AE35:AI35"/>
    <mergeCell ref="Y36:AC36"/>
    <mergeCell ref="AE36:AI36"/>
    <mergeCell ref="AD47:AE47"/>
    <mergeCell ref="A98:B98"/>
    <mergeCell ref="C53:H53"/>
    <mergeCell ref="C51:H51"/>
    <mergeCell ref="K31:W31"/>
    <mergeCell ref="AK37:AN37"/>
    <mergeCell ref="A16:B16"/>
    <mergeCell ref="I16:AN17"/>
    <mergeCell ref="G13:J14"/>
    <mergeCell ref="M13:N14"/>
    <mergeCell ref="Q13:R14"/>
    <mergeCell ref="AK36:AN36"/>
    <mergeCell ref="AK35:AN35"/>
    <mergeCell ref="AK25:AN25"/>
    <mergeCell ref="AK26:AN26"/>
    <mergeCell ref="AK27:AN27"/>
    <mergeCell ref="AK28:AN28"/>
    <mergeCell ref="AK29:AN29"/>
    <mergeCell ref="A22:B22"/>
    <mergeCell ref="K24:W24"/>
    <mergeCell ref="C24:I24"/>
    <mergeCell ref="C25:I25"/>
    <mergeCell ref="C37:I37"/>
    <mergeCell ref="K37:W37"/>
    <mergeCell ref="A33:B33"/>
    <mergeCell ref="J10:Q11"/>
    <mergeCell ref="Z10:AG11"/>
    <mergeCell ref="V13:W13"/>
    <mergeCell ref="A19:B19"/>
    <mergeCell ref="I19:AN20"/>
    <mergeCell ref="AB13:AG14"/>
    <mergeCell ref="A10:B10"/>
    <mergeCell ref="A13:B13"/>
    <mergeCell ref="AE24:AI24"/>
    <mergeCell ref="Y24:AC24"/>
    <mergeCell ref="AK24:AN24"/>
    <mergeCell ref="B3:I8"/>
    <mergeCell ref="A101:B101"/>
    <mergeCell ref="K101:V101"/>
    <mergeCell ref="K26:W26"/>
    <mergeCell ref="K27:W27"/>
    <mergeCell ref="K28:W28"/>
    <mergeCell ref="K29:W29"/>
    <mergeCell ref="K30:W30"/>
    <mergeCell ref="C52:H52"/>
    <mergeCell ref="C50:Q50"/>
    <mergeCell ref="A64:B64"/>
    <mergeCell ref="C67:AN84"/>
    <mergeCell ref="Q51:T51"/>
    <mergeCell ref="A56:B56"/>
    <mergeCell ref="C38:I38"/>
    <mergeCell ref="AK38:AN38"/>
    <mergeCell ref="C54:H54"/>
    <mergeCell ref="J54:O54"/>
    <mergeCell ref="Q53:T53"/>
    <mergeCell ref="A41:B41"/>
    <mergeCell ref="K6:AD7"/>
    <mergeCell ref="K8:AD8"/>
    <mergeCell ref="Y37:AC37"/>
    <mergeCell ref="AE37:AI37"/>
  </mergeCells>
  <phoneticPr fontId="1"/>
  <conditionalFormatting sqref="L89:U90 AE89:AN90 C26:I28 K26:W28 Y26:AC28 AE26:AI28 AG98:AN98 AG101:AN101 K101:V101 K104:AN104 K107:V107">
    <cfRule type="containsBlanks" dxfId="5" priority="4" stopIfTrue="1">
      <formula>LEN(TRIM(C26))=0</formula>
    </cfRule>
  </conditionalFormatting>
  <conditionalFormatting sqref="C67:AN84">
    <cfRule type="containsBlanks" dxfId="4" priority="1">
      <formula>LEN(TRIM(C67))=0</formula>
    </cfRule>
  </conditionalFormatting>
  <dataValidations xWindow="690" yWindow="476" count="36">
    <dataValidation type="list" allowBlank="1" showInputMessage="1" showErrorMessage="1" sqref="Q48 L48 AL56 T56 L33 Q33 X86 AC86 AI86" xr:uid="{00000000-0002-0000-0100-000000000000}">
      <formula1>"□,■"</formula1>
    </dataValidation>
    <dataValidation allowBlank="1" showInputMessage="1" showErrorMessage="1" prompt="请填写高中完整全称_x000a__x000a_要求与毕业证或预定毕业证明公章核对一致" sqref="C28" xr:uid="{00000000-0002-0000-0100-000001000000}"/>
    <dataValidation allowBlank="1" showInputMessage="1" showErrorMessage="1" prompt="请与预定毕业证明或毕业证书公章的学校名称核对一致。" sqref="C30:C31" xr:uid="{00000000-0002-0000-0100-000002000000}"/>
    <dataValidation allowBlank="1" showInputMessage="1" showErrorMessage="1" prompt="请从“省级行政单位”开始填写到具体“号”。_x000a_与预定毕业证明或毕业证书公章的学校地址核对一致。_x000a__x000a_例如：浙江省XX市XX区XX路XX号" sqref="K29:W31" xr:uid="{00000000-0002-0000-0100-000003000000}"/>
    <dataValidation allowBlank="1" showInputMessage="1" showErrorMessage="1" prompt="请从“省级行政单位”开始填写到具体“号”。_x000a__x000a_例如：浙江省XX市XX区XX路XX号" sqref="K26:W28 K37:W39 K45:W46" xr:uid="{00000000-0002-0000-0100-000004000000}"/>
    <dataValidation type="date" operator="greaterThanOrEqual" allowBlank="1" showInputMessage="1" showErrorMessage="1" error="请根据要求格式（用斜线“/”分割），写入年月即可。" prompt="年月之间请用斜线「/」分割_x000a__x000a_例如：2018/09" sqref="Y27 Y38 Y46" xr:uid="{00000000-0002-0000-0100-000005000000}">
      <formula1>18264</formula1>
    </dataValidation>
    <dataValidation type="date" operator="greaterThanOrEqual" allowBlank="1" showInputMessage="1" showErrorMessage="1" error="请根据要求格式（用斜线“/”分割），写入年月即可。" prompt="年月之间请用斜线「/」分割_x000a__x000a_并与预定毕业证明或毕业证书等核对一致。_x000a__x000a_例如：2019/07" sqref="AE39:AI39 AE30:AI31 AE28:AI28" xr:uid="{00000000-0002-0000-0100-000006000000}">
      <formula1>18264</formula1>
    </dataValidation>
    <dataValidation type="date" operator="greaterThanOrEqual" allowBlank="1" showInputMessage="1" showErrorMessage="1" errorTitle="格式错误" error="请根据要求格式（用斜线“/”分割）。" promptTitle="只写入近两次来日经历即可" prompt="请根据护照日本出入境章填写。_x000a_年月日用斜线分割「/」_x000a__x000a_例如：2018/08/08" sqref="J54:O54" xr:uid="{00000000-0002-0000-0100-000007000000}">
      <formula1>1</formula1>
    </dataValidation>
    <dataValidation allowBlank="1" showInputMessage="1" showErrorMessage="1" prompt="请如实填写_x000a__x000a_例如：观光旅游等" sqref="V53:V54" xr:uid="{00000000-0002-0000-0100-000008000000}"/>
    <dataValidation allowBlank="1" showInputMessage="1" showErrorMessage="1" prompt="请根据本人学习情况适当填写" sqref="L89:U90" xr:uid="{00000000-0002-0000-0100-000009000000}"/>
    <dataValidation allowBlank="1" showInputMessage="1" showErrorMessage="1" prompt="请填写大学或大学院研究科或专业。_x000a__x000a_务必通过大学官网确认该专业的确有开设。" sqref="AE89:AN90" xr:uid="{00000000-0002-0000-0100-00000A000000}"/>
    <dataValidation type="textLength" operator="equal" allowBlank="1" showInputMessage="1" showErrorMessage="1" errorTitle="格式错误" error="请输入11位手机号码。_x000a_如有特殊情况请同JCL联系，谢谢。" prompt="请写入经费支付人手机号" sqref="AG98:AN99" xr:uid="{00000000-0002-0000-0100-00000B000000}">
      <formula1>11</formula1>
    </dataValidation>
    <dataValidation allowBlank="1" showInputMessage="1" showErrorMessage="1" prompt="请根据经济支付人在职证明公章填写。_x000a__x000a_并确认经费支付人户口本服务处所已更新。" sqref="K102:V102" xr:uid="{00000000-0002-0000-0100-00000C000000}"/>
    <dataValidation allowBlank="1" showInputMessage="1" showErrorMessage="1" prompt="请填写座机 _x000a__x000a_不能为手机号码。_x000a_根据经费支付人在职证明信息填写。" sqref="AG101:AN102" xr:uid="{00000000-0002-0000-0100-00000D000000}"/>
    <dataValidation allowBlank="1" showInputMessage="1" showErrorMessage="1" prompt="请根据经费支付人在职证明工作单位地址填写_x000a__x000a_从省级行政单位填到具体房间号。_x000a_例如：四川省XX市XX区XX路XX号XX大厦XXX室" sqref="K104:AN105" xr:uid="{00000000-0002-0000-0100-00000E000000}"/>
    <dataValidation allowBlank="1" showInputMessage="1" showErrorMessage="1" prompt="请根据经济支付人在职证明信息填写。_x000a__x000a_并确认经费支付人户口本职业处已更新。" sqref="K108:V108" xr:uid="{00000000-0002-0000-0100-00000F000000}"/>
    <dataValidation allowBlank="1" showInputMessage="1" showErrorMessage="1" prompt="每段段首请空两个字（四个空格）。" sqref="C67:AN84" xr:uid="{00000000-0002-0000-0100-000010000000}"/>
    <dataValidation type="date" operator="greaterThanOrEqual" allowBlank="1" showInputMessage="1" showErrorMessage="1" errorTitle="格式错误" error="请根据要求格式（用斜线“/”分割），写入年月即可。" prompt="年月之间请用斜线「/」分割_x000a__x000a_例如：2018/09" sqref="Y26 Y37 Y45" xr:uid="{00000000-0002-0000-0100-000011000000}">
      <formula1>18264</formula1>
    </dataValidation>
    <dataValidation type="date" operator="greaterThanOrEqual" allowBlank="1" showInputMessage="1" showErrorMessage="1" errorTitle="格式错误" error="请根据要求格式（用斜线“/”分割）。" promptTitle="本行填写最近一次来日经历" prompt="请根据护照日本出入境章填写。_x000a_如为预定来日经历请同JCL联络确认。_x000a_年月日用斜线分割「/」_x000a__x000a_例如：2018/08/08" sqref="J53:O53" xr:uid="{00000000-0002-0000-0100-000012000000}">
      <formula1>1</formula1>
    </dataValidation>
    <dataValidation type="date" operator="greaterThanOrEqual" allowBlank="1" showInputMessage="1" showErrorMessage="1" error="请根据要求格式（用斜线“/”分割），写入年月即可。_x000a__x000a_如为复读经历请在学校名栏大学名称后括号写入“（复读）”。谢谢。" prompt="年月之间请用斜线「/」分割_x000a__x000a_并与预定毕业证明或毕业证书等核对一致。_x000a__x000a_例如：2019/07" sqref="AE29:AI29" xr:uid="{00000000-0002-0000-0100-000015000000}">
      <formula1>18264</formula1>
    </dataValidation>
    <dataValidation type="date" operator="greaterThanOrEqual" allowBlank="1" showInputMessage="1" showErrorMessage="1" error="请根据要求格式（用斜线“/”分割），写入年月即可。" prompt="年月之间请用斜线「/」分割_x000a__x000a_并与预定毕业证明或毕业证书等核对一致。_x000a__x000a_例如：2018/09" sqref="Y28:Y31 Z28:AC28 Y39:AC39" xr:uid="{00000000-0002-0000-0100-000016000000}">
      <formula1>18264</formula1>
    </dataValidation>
    <dataValidation type="date" operator="greaterThanOrEqual" allowBlank="1" showInputMessage="1" showErrorMessage="1" errorTitle="格式错误" error="请根据要求格式（用斜线“/”分割）" promptTitle="本行填写最近一次来日经历" prompt="请根据护照日本出入境章填写。_x000a_如为预定来日经历请在备考栏选择「预定」_x000a_年月日用斜线分割「/」_x000a__x000a_例如：2018/08/08" sqref="C53:H53" xr:uid="{00000000-0002-0000-0100-000017000000}">
      <formula1>1</formula1>
    </dataValidation>
    <dataValidation type="date" operator="greaterThanOrEqual" allowBlank="1" showInputMessage="1" showErrorMessage="1" errorTitle="格式错误" error="请根据要求格式（用斜线“/”分割）" promptTitle="只写入近两次来日经历即可" prompt="请根据护照日本出入境章填写。_x000a_年月日用斜线分割「/」_x000a__x000a_例如：2018/08/08" sqref="C54:H54" xr:uid="{00000000-0002-0000-0100-000018000000}">
      <formula1>1</formula1>
    </dataValidation>
    <dataValidation allowBlank="1" showInputMessage="1" showErrorMessage="1" prompt="请填写小学完整全称。" sqref="C26" xr:uid="{00000000-0002-0000-0100-000019000000}"/>
    <dataValidation allowBlank="1" showInputMessage="1" showErrorMessage="1" prompt="请填写初中完整全称" sqref="C27" xr:uid="{00000000-0002-0000-0100-00001A000000}"/>
    <dataValidation type="list" allowBlank="1" showInputMessage="1" showErrorMessage="1" sqref="U59:Z59" xr:uid="{00000000-0002-0000-0100-00001B000000}">
      <formula1>"受理番号,旧在留カード番号"</formula1>
    </dataValidation>
    <dataValidation type="list" allowBlank="1" showInputMessage="1" showErrorMessage="1" sqref="A53:B53" xr:uid="{00000000-0002-0000-0100-00001C000000}">
      <formula1>"①,予定:"</formula1>
    </dataValidation>
    <dataValidation type="date" operator="greaterThanOrEqual" allowBlank="1" showInputMessage="1" showErrorMessage="1" error="请根据要求格式（用斜线“/”分割），写入年月即可。" prompt="年月之间请用斜线「/」分割_x000a__x000a_例如：2019/07" sqref="AF27:AI27 AE45:AI46 AE26:AE27 AE37:AI38" xr:uid="{00000000-0002-0000-0100-00001D000000}">
      <formula1>18264</formula1>
    </dataValidation>
    <dataValidation allowBlank="1" showInputMessage="1" showErrorMessage="1" prompt="请与预定毕业证明或毕业证书公章的学校名称核对一致。_x000a_如为复读请备考栏选择“（复读）”。" sqref="C29:I29" xr:uid="{00000000-0002-0000-0100-00001E000000}"/>
    <dataValidation allowBlank="1" showInputMessage="1" showErrorMessage="1" prompt="请跟根据日语学习证明公章写入学校名称" sqref="C37:I39" xr:uid="{00000000-0002-0000-0100-00001F000000}"/>
    <dataValidation allowBlank="1" showInputMessage="1" showErrorMessage="1" prompt="如有工作经历，请写入公司名。" sqref="C45:I46" xr:uid="{00000000-0002-0000-0100-000020000000}"/>
    <dataValidation type="list" allowBlank="1" showInputMessage="1" showErrorMessage="1" errorTitle="输入错误" error="请下拉选择，如果没有满意的答案请联系JCL，谢谢。" prompt="下拉选择" sqref="AK26:AN31 AK37:AN39 AK45:AN46" xr:uid="{00000000-0002-0000-0100-000021000000}">
      <formula1>"复读,预定,网络课程,周六上课,周日上课,周六日上课,假期中上课,晚间班"</formula1>
    </dataValidation>
    <dataValidation type="list" allowBlank="1" showInputMessage="1" showErrorMessage="1" errorTitle="请下拉选择" error="如没有合适的选项请直接与JCL联系，谢谢。" sqref="Q53:T54" xr:uid="{00000000-0002-0000-0100-000022000000}">
      <formula1>"短期滞在,留学,特定活动,家族滞在,船舶観光上陸許可"</formula1>
    </dataValidation>
    <dataValidation allowBlank="1" showInputMessage="1" showErrorMessage="1" prompt="请根据经济支付人在职证明公章填写。" sqref="K101:V101" xr:uid="{00000000-0002-0000-0100-000023000000}"/>
    <dataValidation allowBlank="1" showInputMessage="1" showErrorMessage="1" prompt="请根据经济支付人在职证明信息填写。" sqref="K107:V107" xr:uid="{00000000-0002-0000-0100-000024000000}"/>
    <dataValidation type="list" allowBlank="1" showInputMessage="1" showErrorMessage="1" errorTitle="输入错误" error="请下拉选择，如果没有满意的答案请联系JCL，谢谢。" prompt="下拉选择" sqref="AK53:AN54" xr:uid="{94A318AC-FD5B-4EC1-AFF3-C994A672479C}">
      <formula1>"预定"</formula1>
    </dataValidation>
  </dataValidations>
  <pageMargins left="0.59055118110236227" right="0.59055118110236227" top="0.35433070866141736" bottom="0.35433070866141736" header="0.31496062992125984" footer="0.31496062992125984"/>
  <pageSetup paperSize="9" scale="97" orientation="portrait" r:id="rId1"/>
  <rowBreaks count="1" manualBreakCount="1">
    <brk id="60" max="3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3:AZ63"/>
  <sheetViews>
    <sheetView showGridLines="0" showZeros="0" view="pageBreakPreview" zoomScaleNormal="50" zoomScaleSheetLayoutView="100" workbookViewId="0">
      <selection activeCell="A23" sqref="A23:AM25"/>
    </sheetView>
  </sheetViews>
  <sheetFormatPr defaultRowHeight="13.5" x14ac:dyDescent="0.15"/>
  <cols>
    <col min="1" max="40" width="2.25" customWidth="1"/>
    <col min="41" max="49" width="2.25" style="52" customWidth="1"/>
    <col min="50" max="52" width="9" style="52"/>
  </cols>
  <sheetData>
    <row r="3" spans="1:52" ht="13.5" customHeight="1" x14ac:dyDescent="0.15">
      <c r="B3" s="124" t="str">
        <f>'A1-入学願書'!B3:I8</f>
        <v/>
      </c>
      <c r="C3" s="124"/>
      <c r="D3" s="124"/>
      <c r="E3" s="124"/>
      <c r="F3" s="124"/>
      <c r="G3" s="124"/>
      <c r="H3" s="124"/>
      <c r="I3" s="124"/>
      <c r="J3" s="124"/>
    </row>
    <row r="4" spans="1:52" x14ac:dyDescent="0.15">
      <c r="B4" s="124"/>
      <c r="C4" s="124"/>
      <c r="D4" s="124"/>
      <c r="E4" s="124"/>
      <c r="F4" s="124"/>
      <c r="G4" s="124"/>
      <c r="H4" s="124"/>
      <c r="I4" s="124"/>
      <c r="J4" s="124"/>
    </row>
    <row r="5" spans="1:52" x14ac:dyDescent="0.15">
      <c r="B5" s="124"/>
      <c r="C5" s="124"/>
      <c r="D5" s="124"/>
      <c r="E5" s="124"/>
      <c r="F5" s="124"/>
      <c r="G5" s="124"/>
      <c r="H5" s="124"/>
      <c r="I5" s="124"/>
      <c r="J5" s="124"/>
    </row>
    <row r="6" spans="1:52" ht="13.5" customHeight="1" x14ac:dyDescent="0.15">
      <c r="B6" s="124"/>
      <c r="C6" s="124"/>
      <c r="D6" s="124"/>
      <c r="E6" s="124"/>
      <c r="F6" s="124"/>
      <c r="G6" s="124"/>
      <c r="H6" s="124"/>
      <c r="I6" s="124"/>
      <c r="J6" s="124"/>
      <c r="K6" s="136" t="s">
        <v>130</v>
      </c>
      <c r="L6" s="136"/>
      <c r="M6" s="136"/>
      <c r="N6" s="136"/>
      <c r="O6" s="136"/>
      <c r="P6" s="136"/>
      <c r="Q6" s="136"/>
      <c r="R6" s="136"/>
      <c r="S6" s="136"/>
      <c r="T6" s="136"/>
      <c r="U6" s="136"/>
      <c r="V6" s="136"/>
      <c r="W6" s="136"/>
      <c r="X6" s="136"/>
      <c r="Y6" s="136"/>
      <c r="Z6" s="136"/>
      <c r="AA6" s="136"/>
      <c r="AB6" s="136"/>
      <c r="AC6" s="136"/>
      <c r="AD6" s="136"/>
    </row>
    <row r="7" spans="1:52" x14ac:dyDescent="0.15">
      <c r="B7" s="124"/>
      <c r="C7" s="124"/>
      <c r="D7" s="124"/>
      <c r="E7" s="124"/>
      <c r="F7" s="124"/>
      <c r="G7" s="124"/>
      <c r="H7" s="124"/>
      <c r="I7" s="124"/>
      <c r="J7" s="124"/>
      <c r="K7" s="136"/>
      <c r="L7" s="136"/>
      <c r="M7" s="136"/>
      <c r="N7" s="136"/>
      <c r="O7" s="136"/>
      <c r="P7" s="136"/>
      <c r="Q7" s="136"/>
      <c r="R7" s="136"/>
      <c r="S7" s="136"/>
      <c r="T7" s="136"/>
      <c r="U7" s="136"/>
      <c r="V7" s="136"/>
      <c r="W7" s="136"/>
      <c r="X7" s="136"/>
      <c r="Y7" s="136"/>
      <c r="Z7" s="136"/>
      <c r="AA7" s="136"/>
      <c r="AB7" s="136"/>
      <c r="AC7" s="136"/>
      <c r="AD7" s="136"/>
    </row>
    <row r="8" spans="1:52" ht="18" customHeight="1" x14ac:dyDescent="0.15">
      <c r="A8" s="1" t="s">
        <v>131</v>
      </c>
      <c r="B8" s="100"/>
      <c r="C8" s="100"/>
      <c r="D8" s="100"/>
      <c r="E8" s="100"/>
      <c r="F8" s="100"/>
      <c r="G8" s="100"/>
      <c r="H8" s="100"/>
      <c r="I8" s="100"/>
      <c r="J8" s="100"/>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52" ht="13.5" customHeight="1" x14ac:dyDescent="0.15">
      <c r="B9" s="1"/>
      <c r="C9" s="1"/>
      <c r="D9" s="1"/>
      <c r="E9" s="1"/>
      <c r="F9" s="1"/>
      <c r="G9" s="1"/>
      <c r="H9" s="1"/>
      <c r="I9" s="1"/>
      <c r="J9" s="1"/>
      <c r="K9" s="1"/>
      <c r="L9" s="1"/>
      <c r="M9" s="1"/>
      <c r="N9" s="1"/>
      <c r="O9" s="1"/>
      <c r="P9" s="1"/>
      <c r="Q9" s="1"/>
      <c r="R9" s="1"/>
      <c r="S9" s="1"/>
      <c r="U9" s="1"/>
      <c r="V9" s="1"/>
      <c r="W9" s="1"/>
      <c r="X9" s="1"/>
      <c r="Y9" s="1"/>
      <c r="Z9" s="1"/>
      <c r="AA9" s="1"/>
      <c r="AB9" s="1"/>
      <c r="AC9" s="1"/>
      <c r="AD9" s="1"/>
      <c r="AE9" s="1"/>
      <c r="AF9" s="1"/>
      <c r="AG9" s="1"/>
      <c r="AH9" s="1"/>
    </row>
    <row r="10" spans="1:52" s="96" customFormat="1" ht="18" customHeight="1" x14ac:dyDescent="0.15">
      <c r="A10" s="95" t="s">
        <v>288</v>
      </c>
      <c r="B10" s="95"/>
      <c r="C10" s="95"/>
      <c r="D10" s="95"/>
      <c r="E10" s="95" t="s">
        <v>132</v>
      </c>
      <c r="F10" s="95"/>
      <c r="G10" s="234">
        <f>学生国籍</f>
        <v>0</v>
      </c>
      <c r="H10" s="234"/>
      <c r="I10" s="234"/>
      <c r="J10" s="234"/>
      <c r="K10" s="234"/>
      <c r="L10" s="234"/>
      <c r="M10" s="234"/>
      <c r="N10" s="234"/>
      <c r="O10" s="234"/>
      <c r="P10" s="234"/>
      <c r="Q10" s="234"/>
      <c r="R10" s="234"/>
      <c r="S10" s="234"/>
      <c r="U10" s="95"/>
      <c r="V10" s="95"/>
      <c r="W10" s="95"/>
      <c r="X10" s="95"/>
      <c r="Y10" s="95"/>
      <c r="Z10" s="95"/>
      <c r="AA10" s="95"/>
      <c r="AB10" s="95"/>
      <c r="AC10" s="95"/>
      <c r="AD10" s="95"/>
      <c r="AE10" s="95"/>
      <c r="AF10" s="95"/>
      <c r="AG10" s="95"/>
      <c r="AH10" s="95"/>
      <c r="AI10" s="97"/>
      <c r="AJ10" s="98"/>
      <c r="AK10" s="98"/>
      <c r="AL10" s="98"/>
      <c r="AM10" s="98"/>
      <c r="AO10" s="99"/>
      <c r="AP10" s="99"/>
      <c r="AQ10" s="99"/>
      <c r="AR10" s="99"/>
      <c r="AS10" s="99"/>
      <c r="AT10" s="99"/>
      <c r="AU10" s="99"/>
      <c r="AV10" s="99"/>
      <c r="AW10" s="99"/>
      <c r="AX10" s="99"/>
      <c r="AY10" s="99"/>
      <c r="AZ10" s="99"/>
    </row>
    <row r="11" spans="1:52" ht="13.5" customHeight="1" x14ac:dyDescent="0.15">
      <c r="A11" s="5"/>
      <c r="B11" s="5"/>
      <c r="C11" s="5"/>
      <c r="D11" s="5"/>
      <c r="E11" s="5"/>
      <c r="F11" s="5"/>
      <c r="G11" s="5"/>
      <c r="H11" s="5"/>
      <c r="I11" s="5"/>
      <c r="J11" s="5"/>
      <c r="K11" s="5"/>
      <c r="L11" s="5"/>
      <c r="M11" s="5"/>
      <c r="N11" s="5"/>
      <c r="O11" s="5"/>
      <c r="P11" s="5"/>
      <c r="Q11" s="5"/>
      <c r="R11" s="5"/>
      <c r="S11" s="5"/>
      <c r="U11" s="5"/>
      <c r="V11" s="5"/>
      <c r="W11" s="5"/>
      <c r="X11" s="5"/>
      <c r="Y11" s="5"/>
      <c r="Z11" s="5"/>
      <c r="AA11" s="5"/>
      <c r="AB11" s="5"/>
      <c r="AC11" s="5"/>
      <c r="AD11" s="5"/>
      <c r="AE11" s="5"/>
      <c r="AF11" s="5"/>
      <c r="AG11" s="2"/>
      <c r="AH11" s="2"/>
      <c r="AI11" s="5"/>
      <c r="AJ11" s="29"/>
      <c r="AK11" s="29"/>
      <c r="AL11" s="29"/>
      <c r="AM11" s="29"/>
    </row>
    <row r="12" spans="1:52" ht="18" customHeight="1" x14ac:dyDescent="0.15">
      <c r="A12" s="3"/>
      <c r="B12" s="3"/>
      <c r="C12" s="3"/>
      <c r="D12" s="3"/>
      <c r="E12" s="3" t="s">
        <v>133</v>
      </c>
      <c r="F12" s="3"/>
      <c r="G12" s="234">
        <f>学生氏名中</f>
        <v>0</v>
      </c>
      <c r="H12" s="234"/>
      <c r="I12" s="234"/>
      <c r="J12" s="234"/>
      <c r="K12" s="234"/>
      <c r="L12" s="234"/>
      <c r="M12" s="234"/>
      <c r="N12" s="234"/>
      <c r="O12" s="234"/>
      <c r="P12" s="234"/>
      <c r="Q12" s="234"/>
      <c r="R12" s="234"/>
      <c r="S12" s="234"/>
      <c r="U12" s="3"/>
      <c r="V12" s="234">
        <f>学生生年</f>
        <v>0</v>
      </c>
      <c r="W12" s="234"/>
      <c r="X12" s="234"/>
      <c r="Y12" s="234"/>
      <c r="Z12" s="2" t="s">
        <v>116</v>
      </c>
      <c r="AA12" s="236">
        <f>学生生月</f>
        <v>0</v>
      </c>
      <c r="AB12" s="236"/>
      <c r="AC12" s="2" t="s">
        <v>117</v>
      </c>
      <c r="AD12" s="236">
        <f>学生生日</f>
        <v>0</v>
      </c>
      <c r="AE12" s="236"/>
      <c r="AF12" s="2" t="s">
        <v>134</v>
      </c>
      <c r="AG12" s="29"/>
      <c r="AI12" s="2" t="s">
        <v>14</v>
      </c>
      <c r="AK12" s="235" t="str">
        <f>IF(AND('A1-入学願書'!AA16="□",'A1-入学願書'!AE16="□"),"",IF(AND('A1-入学願書'!AA16="■",'A1-入学願書'!AE16="□"),"男","女"))</f>
        <v/>
      </c>
      <c r="AL12" s="235"/>
      <c r="AM12" s="235"/>
    </row>
    <row r="13" spans="1:52" ht="18" customHeight="1" x14ac:dyDescent="0.15"/>
    <row r="14" spans="1:52" ht="18" customHeight="1" x14ac:dyDescent="0.15">
      <c r="A14" s="3" t="s">
        <v>289</v>
      </c>
      <c r="B14" s="33"/>
      <c r="C14" s="33"/>
      <c r="D14" s="33"/>
      <c r="E14" s="4"/>
      <c r="F14" s="4"/>
      <c r="G14" s="234">
        <f>コース</f>
        <v>0</v>
      </c>
      <c r="H14" s="234"/>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33"/>
      <c r="AI14" s="33"/>
      <c r="AJ14" s="33"/>
      <c r="AK14" s="33"/>
      <c r="AL14" s="33"/>
      <c r="AM14" s="33"/>
    </row>
    <row r="15" spans="1:52" s="32" customFormat="1" ht="18" customHeight="1" x14ac:dyDescent="0.15">
      <c r="A15" s="226" t="s" ph="1">
        <v>144</v>
      </c>
      <c r="B15" s="226"/>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O15" s="52"/>
      <c r="AP15" s="52"/>
      <c r="AQ15" s="52"/>
      <c r="AR15" s="52"/>
      <c r="AS15" s="52"/>
      <c r="AT15" s="52"/>
      <c r="AU15" s="52"/>
      <c r="AV15" s="52"/>
      <c r="AW15" s="52"/>
      <c r="AX15" s="52"/>
      <c r="AY15" s="52"/>
      <c r="AZ15" s="52"/>
    </row>
    <row r="16" spans="1:52" s="32" customFormat="1" ht="18" customHeight="1" x14ac:dyDescent="0.15">
      <c r="A16" s="226"/>
      <c r="B16" s="226"/>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O16" s="52"/>
      <c r="AP16" s="52"/>
      <c r="AQ16" s="52"/>
      <c r="AR16" s="52"/>
      <c r="AS16" s="52"/>
      <c r="AT16" s="52"/>
      <c r="AU16" s="52"/>
      <c r="AV16" s="52"/>
      <c r="AW16" s="52"/>
      <c r="AX16" s="52"/>
      <c r="AY16" s="52"/>
      <c r="AZ16" s="52"/>
    </row>
    <row r="17" spans="1:52" ht="18" customHeight="1" x14ac:dyDescent="0.15">
      <c r="A17" s="226"/>
      <c r="B17" s="226"/>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6"/>
      <c r="AM17" s="226"/>
    </row>
    <row r="18" spans="1:52" ht="21" x14ac:dyDescent="0.15">
      <c r="A18" s="227" t="s" ph="1">
        <v>140</v>
      </c>
      <c r="B18" s="227"/>
      <c r="C18" s="227"/>
      <c r="D18" s="227"/>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row>
    <row r="19" spans="1:52" ht="18" customHeight="1" x14ac:dyDescent="0.15">
      <c r="A19" s="213" t="s" ph="1">
        <v>281</v>
      </c>
      <c r="B19" s="213"/>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row>
    <row r="20" spans="1:52" ht="18" customHeight="1" x14ac:dyDescent="0.15">
      <c r="A20" s="213"/>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V20" s="60"/>
      <c r="AW20" s="60"/>
      <c r="AX20" s="60"/>
      <c r="AY20" s="60"/>
    </row>
    <row r="21" spans="1:52" x14ac:dyDescent="0.15">
      <c r="A21" s="213"/>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U21" s="60"/>
      <c r="AV21" s="60"/>
      <c r="AW21" s="60"/>
      <c r="AX21" s="60"/>
      <c r="AY21" s="60"/>
    </row>
    <row r="22" spans="1:52" ht="9" customHeight="1" x14ac:dyDescent="0.15">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U22" s="60"/>
    </row>
    <row r="23" spans="1:52" ht="18" customHeight="1" x14ac:dyDescent="0.15">
      <c r="A23" s="160" ph="1"/>
      <c r="B23" s="161" ph="1"/>
      <c r="C23" s="161" ph="1"/>
      <c r="D23" s="161" ph="1"/>
      <c r="E23" s="161" ph="1"/>
      <c r="F23" s="161" ph="1"/>
      <c r="G23" s="161" ph="1"/>
      <c r="H23" s="161" ph="1"/>
      <c r="I23" s="161" ph="1"/>
      <c r="J23" s="161" ph="1"/>
      <c r="K23" s="161" ph="1"/>
      <c r="L23" s="161" ph="1"/>
      <c r="M23" s="161" ph="1"/>
      <c r="N23" s="161" ph="1"/>
      <c r="O23" s="161" ph="1"/>
      <c r="P23" s="161" ph="1"/>
      <c r="Q23" s="161" ph="1"/>
      <c r="R23" s="161" ph="1"/>
      <c r="S23" s="161" ph="1"/>
      <c r="T23" s="161" ph="1"/>
      <c r="U23" s="161" ph="1"/>
      <c r="V23" s="161" ph="1"/>
      <c r="W23" s="161" ph="1"/>
      <c r="X23" s="161" ph="1"/>
      <c r="Y23" s="161" ph="1"/>
      <c r="Z23" s="161" ph="1"/>
      <c r="AA23" s="161" ph="1"/>
      <c r="AB23" s="161" ph="1"/>
      <c r="AC23" s="161" ph="1"/>
      <c r="AD23" s="161" ph="1"/>
      <c r="AE23" s="161" ph="1"/>
      <c r="AF23" s="161" ph="1"/>
      <c r="AG23" s="161" ph="1"/>
      <c r="AH23" s="161" ph="1"/>
      <c r="AI23" s="161" ph="1"/>
      <c r="AJ23" s="161" ph="1"/>
      <c r="AK23" s="161" ph="1"/>
      <c r="AL23" s="161" ph="1"/>
      <c r="AM23" s="162" ph="1"/>
      <c r="AP23" s="60" t="s">
        <v>189</v>
      </c>
      <c r="AQ23" s="60"/>
      <c r="AR23" s="60"/>
      <c r="AS23" s="60"/>
      <c r="AT23" s="60"/>
    </row>
    <row r="24" spans="1:52" ht="18" customHeight="1" x14ac:dyDescent="0.15">
      <c r="A24" s="163" ph="1"/>
      <c r="B24" s="164" ph="1"/>
      <c r="C24" s="164" ph="1"/>
      <c r="D24" s="164" ph="1"/>
      <c r="E24" s="164" ph="1"/>
      <c r="F24" s="164" ph="1"/>
      <c r="G24" s="164" ph="1"/>
      <c r="H24" s="164" ph="1"/>
      <c r="I24" s="164" ph="1"/>
      <c r="J24" s="164" ph="1"/>
      <c r="K24" s="164" ph="1"/>
      <c r="L24" s="164" ph="1"/>
      <c r="M24" s="164" ph="1"/>
      <c r="N24" s="164" ph="1"/>
      <c r="O24" s="164" ph="1"/>
      <c r="P24" s="164" ph="1"/>
      <c r="Q24" s="164" ph="1"/>
      <c r="R24" s="164" ph="1"/>
      <c r="S24" s="164" ph="1"/>
      <c r="T24" s="164" ph="1"/>
      <c r="U24" s="164" ph="1"/>
      <c r="V24" s="164" ph="1"/>
      <c r="W24" s="164" ph="1"/>
      <c r="X24" s="164" ph="1"/>
      <c r="Y24" s="164" ph="1"/>
      <c r="Z24" s="164" ph="1"/>
      <c r="AA24" s="164" ph="1"/>
      <c r="AB24" s="164" ph="1"/>
      <c r="AC24" s="164" ph="1"/>
      <c r="AD24" s="164" ph="1"/>
      <c r="AE24" s="164" ph="1"/>
      <c r="AF24" s="164" ph="1"/>
      <c r="AG24" s="164" ph="1"/>
      <c r="AH24" s="164" ph="1"/>
      <c r="AI24" s="164" ph="1"/>
      <c r="AJ24" s="164" ph="1"/>
      <c r="AK24" s="164" ph="1"/>
      <c r="AL24" s="164" ph="1"/>
      <c r="AM24" s="165" ph="1"/>
      <c r="AP24" s="60" t="s">
        <v>183</v>
      </c>
      <c r="AQ24" s="60"/>
      <c r="AR24" s="60"/>
      <c r="AS24" s="60"/>
      <c r="AT24" s="60"/>
    </row>
    <row r="25" spans="1:52" ht="18" customHeight="1" x14ac:dyDescent="0.15">
      <c r="A25" s="166" ph="1"/>
      <c r="B25" s="167" ph="1"/>
      <c r="C25" s="167" ph="1"/>
      <c r="D25" s="167" ph="1"/>
      <c r="E25" s="167" ph="1"/>
      <c r="F25" s="167" ph="1"/>
      <c r="G25" s="167" ph="1"/>
      <c r="H25" s="167" ph="1"/>
      <c r="I25" s="167" ph="1"/>
      <c r="J25" s="167" ph="1"/>
      <c r="K25" s="167" ph="1"/>
      <c r="L25" s="167" ph="1"/>
      <c r="M25" s="167" ph="1"/>
      <c r="N25" s="167" ph="1"/>
      <c r="O25" s="167" ph="1"/>
      <c r="P25" s="167" ph="1"/>
      <c r="Q25" s="167" ph="1"/>
      <c r="R25" s="167" ph="1"/>
      <c r="S25" s="167" ph="1"/>
      <c r="T25" s="167" ph="1"/>
      <c r="U25" s="167" ph="1"/>
      <c r="V25" s="167" ph="1"/>
      <c r="W25" s="167" ph="1"/>
      <c r="X25" s="167" ph="1"/>
      <c r="Y25" s="167" ph="1"/>
      <c r="Z25" s="167" ph="1"/>
      <c r="AA25" s="167" ph="1"/>
      <c r="AB25" s="167" ph="1"/>
      <c r="AC25" s="167" ph="1"/>
      <c r="AD25" s="167" ph="1"/>
      <c r="AE25" s="167" ph="1"/>
      <c r="AF25" s="167" ph="1"/>
      <c r="AG25" s="167" ph="1"/>
      <c r="AH25" s="167" ph="1"/>
      <c r="AI25" s="167" ph="1"/>
      <c r="AJ25" s="167" ph="1"/>
      <c r="AK25" s="167" ph="1"/>
      <c r="AL25" s="167" ph="1"/>
      <c r="AM25" s="168" ph="1"/>
      <c r="AP25" s="60" t="s">
        <v>181</v>
      </c>
      <c r="AQ25" s="60"/>
      <c r="AR25" s="60"/>
      <c r="AS25" s="60"/>
      <c r="AT25" s="60"/>
      <c r="AU25" s="224">
        <f>LEN(A23)</f>
        <v>0</v>
      </c>
      <c r="AV25" s="224"/>
      <c r="AW25" s="60"/>
      <c r="AX25" s="53" t="str">
        <f>IF(AU25&gt;85,"字数过多，请删减。","")</f>
        <v/>
      </c>
      <c r="AY25" s="60"/>
    </row>
    <row r="26" spans="1:52" ht="9" customHeight="1" x14ac:dyDescent="0.15">
      <c r="B26" s="30"/>
      <c r="C26" s="30"/>
      <c r="D26" s="30"/>
      <c r="E26" s="30"/>
      <c r="AI26" s="30"/>
      <c r="AJ26" s="30"/>
      <c r="AK26" s="30"/>
      <c r="AL26" s="30"/>
      <c r="AM26" s="30"/>
    </row>
    <row r="27" spans="1:52" ht="18" customHeight="1" x14ac:dyDescent="0.15">
      <c r="A27" s="4" t="s">
        <v>282</v>
      </c>
      <c r="B27" s="30"/>
      <c r="C27" s="30"/>
      <c r="D27" s="30"/>
      <c r="E27" s="30"/>
      <c r="G27" s="79"/>
      <c r="Q27" s="80" t="str">
        <f>IF(学生氏名中&lt;&gt;"",IF(A23="","↑↑↑↑此项目请勿遗漏填写↑↑↑↑",""),"")</f>
        <v/>
      </c>
      <c r="AI27" s="30"/>
      <c r="AJ27" s="30"/>
      <c r="AK27" s="30"/>
      <c r="AL27" s="30"/>
      <c r="AM27" s="30"/>
    </row>
    <row r="28" spans="1:52" ht="13.5" customHeight="1" x14ac:dyDescent="0.15">
      <c r="B28" s="30"/>
      <c r="C28" s="30"/>
      <c r="D28" s="30"/>
      <c r="E28" s="30"/>
      <c r="AI28" s="30"/>
      <c r="AJ28" s="30"/>
      <c r="AK28" s="30"/>
      <c r="AL28" s="30"/>
      <c r="AM28" s="30"/>
    </row>
    <row r="29" spans="1:52" ht="18" customHeight="1" x14ac:dyDescent="0.15">
      <c r="A29" s="34" t="s" ph="1">
        <v>145</v>
      </c>
      <c r="B29" s="34"/>
      <c r="C29" s="214">
        <f>IF('A1-入学願書'!O52="",経費支弁者1氏名,経費支弁者1氏名&amp;"/"&amp;経費支弁者2氏名)</f>
        <v>0</v>
      </c>
      <c r="D29" s="214"/>
      <c r="E29" s="214"/>
      <c r="F29" s="214"/>
      <c r="G29" s="214"/>
      <c r="H29" s="214"/>
      <c r="I29" s="214"/>
      <c r="J29" s="214"/>
      <c r="K29" s="214"/>
      <c r="L29" s="214"/>
      <c r="M29" s="214"/>
      <c r="N29" s="214"/>
      <c r="O29" s="34" t="s" ph="1">
        <v>141</v>
      </c>
      <c r="P29" s="30" ph="1"/>
      <c r="Q29" s="30" ph="1"/>
      <c r="R29" s="30" ph="1"/>
      <c r="S29" s="30" ph="1"/>
      <c r="T29" s="30" ph="1"/>
      <c r="U29" s="30" ph="1"/>
      <c r="V29" s="30" ph="1"/>
      <c r="W29" s="30" ph="1"/>
      <c r="X29" s="30" ph="1"/>
      <c r="Y29" s="30" ph="1"/>
      <c r="Z29" s="30" ph="1"/>
      <c r="AA29" s="30" ph="1"/>
      <c r="AB29" s="30" ph="1"/>
      <c r="AC29" s="30" ph="1"/>
      <c r="AD29" s="30" ph="1"/>
      <c r="AE29" s="30" ph="1"/>
      <c r="AF29" s="30" ph="1"/>
      <c r="AG29" s="30" ph="1"/>
      <c r="AH29" s="30" ph="1"/>
      <c r="AI29" s="30" ph="1"/>
      <c r="AJ29" s="30" ph="1"/>
      <c r="AK29" s="30" ph="1"/>
      <c r="AL29" s="30" ph="1"/>
      <c r="AM29" s="30" ph="1"/>
    </row>
    <row r="30" spans="1:52" s="37" customFormat="1" ht="18" customHeight="1" x14ac:dyDescent="0.15">
      <c r="A30" s="213" t="s" ph="1">
        <v>146</v>
      </c>
      <c r="B30" s="213" ph="1"/>
      <c r="C30" s="213" ph="1"/>
      <c r="D30" s="213" ph="1"/>
      <c r="E30" s="213" ph="1"/>
      <c r="F30" s="213" ph="1"/>
      <c r="G30" s="213" ph="1"/>
      <c r="H30" s="213" ph="1"/>
      <c r="I30" s="213" ph="1"/>
      <c r="J30" s="213" ph="1"/>
      <c r="K30" s="213" ph="1"/>
      <c r="L30" s="213" ph="1"/>
      <c r="M30" s="213" ph="1"/>
      <c r="N30" s="213" ph="1"/>
      <c r="O30" s="213" ph="1"/>
      <c r="P30" s="213" ph="1"/>
      <c r="Q30" s="213" ph="1"/>
      <c r="R30" s="213" ph="1"/>
      <c r="S30" s="213" ph="1"/>
      <c r="T30" s="213" ph="1"/>
      <c r="U30" s="213" ph="1"/>
      <c r="V30" s="213" ph="1"/>
      <c r="W30" s="213" ph="1"/>
      <c r="X30" s="213" ph="1"/>
      <c r="Y30" s="213" ph="1"/>
      <c r="Z30" s="213" ph="1"/>
      <c r="AA30" s="213" ph="1"/>
      <c r="AB30" s="213" ph="1"/>
      <c r="AC30" s="213" ph="1"/>
      <c r="AD30" s="213" ph="1"/>
      <c r="AE30" s="213" ph="1"/>
      <c r="AF30" s="213" ph="1"/>
      <c r="AG30" s="213" ph="1"/>
      <c r="AH30" s="213" ph="1"/>
      <c r="AI30" s="213" ph="1"/>
      <c r="AJ30" s="213" ph="1"/>
      <c r="AK30" s="213" ph="1"/>
      <c r="AL30" s="213" ph="1"/>
      <c r="AM30" s="213" ph="1"/>
      <c r="AO30" s="58"/>
      <c r="AP30" s="58"/>
      <c r="AQ30" s="58"/>
      <c r="AR30" s="58"/>
      <c r="AS30" s="58"/>
      <c r="AT30" s="58"/>
      <c r="AU30" s="58"/>
      <c r="AV30" s="58"/>
      <c r="AW30" s="58"/>
      <c r="AX30" s="58"/>
      <c r="AY30" s="58"/>
      <c r="AZ30" s="58"/>
    </row>
    <row r="31" spans="1:52" s="37" customFormat="1" ht="18" customHeight="1" x14ac:dyDescent="0.15">
      <c r="A31" s="213" ph="1"/>
      <c r="B31" s="213" ph="1"/>
      <c r="C31" s="213" ph="1"/>
      <c r="D31" s="213" ph="1"/>
      <c r="E31" s="213" ph="1"/>
      <c r="F31" s="213" ph="1"/>
      <c r="G31" s="213" ph="1"/>
      <c r="H31" s="213" ph="1"/>
      <c r="I31" s="213" ph="1"/>
      <c r="J31" s="213" ph="1"/>
      <c r="K31" s="213" ph="1"/>
      <c r="L31" s="213" ph="1"/>
      <c r="M31" s="213" ph="1"/>
      <c r="N31" s="213" ph="1"/>
      <c r="O31" s="213" ph="1"/>
      <c r="P31" s="213" ph="1"/>
      <c r="Q31" s="213" ph="1"/>
      <c r="R31" s="213" ph="1"/>
      <c r="S31" s="213" ph="1"/>
      <c r="T31" s="213" ph="1"/>
      <c r="U31" s="213" ph="1"/>
      <c r="V31" s="213" ph="1"/>
      <c r="W31" s="213" ph="1"/>
      <c r="X31" s="213" ph="1"/>
      <c r="Y31" s="213" ph="1"/>
      <c r="Z31" s="213" ph="1"/>
      <c r="AA31" s="213" ph="1"/>
      <c r="AB31" s="213" ph="1"/>
      <c r="AC31" s="213" ph="1"/>
      <c r="AD31" s="213" ph="1"/>
      <c r="AE31" s="213" ph="1"/>
      <c r="AF31" s="213" ph="1"/>
      <c r="AG31" s="213" ph="1"/>
      <c r="AH31" s="213" ph="1"/>
      <c r="AI31" s="213" ph="1"/>
      <c r="AJ31" s="213" ph="1"/>
      <c r="AK31" s="213" ph="1"/>
      <c r="AL31" s="213" ph="1"/>
      <c r="AM31" s="213" ph="1"/>
      <c r="AO31" s="58"/>
      <c r="AP31" s="58"/>
      <c r="AQ31" s="58"/>
      <c r="AR31" s="58"/>
      <c r="AS31" s="58"/>
      <c r="AT31" s="58"/>
      <c r="AU31" s="58"/>
      <c r="AV31" s="58"/>
      <c r="AW31" s="58"/>
      <c r="AX31" s="58"/>
      <c r="AY31" s="58"/>
      <c r="AZ31" s="58"/>
    </row>
    <row r="32" spans="1:52" s="37" customFormat="1" ht="18" customHeight="1" x14ac:dyDescent="0.15">
      <c r="A32" s="213" ph="1"/>
      <c r="B32" s="213" ph="1"/>
      <c r="C32" s="213" ph="1"/>
      <c r="D32" s="213" ph="1"/>
      <c r="E32" s="213" ph="1"/>
      <c r="F32" s="213" ph="1"/>
      <c r="G32" s="213" ph="1"/>
      <c r="H32" s="213" ph="1"/>
      <c r="I32" s="213" ph="1"/>
      <c r="J32" s="213" ph="1"/>
      <c r="K32" s="213" ph="1"/>
      <c r="L32" s="213" ph="1"/>
      <c r="M32" s="213" ph="1"/>
      <c r="N32" s="213" ph="1"/>
      <c r="O32" s="213" ph="1"/>
      <c r="P32" s="213" ph="1"/>
      <c r="Q32" s="213" ph="1"/>
      <c r="R32" s="213" ph="1"/>
      <c r="S32" s="213" ph="1"/>
      <c r="T32" s="213" ph="1"/>
      <c r="U32" s="213" ph="1"/>
      <c r="V32" s="213" ph="1"/>
      <c r="W32" s="213" ph="1"/>
      <c r="X32" s="213" ph="1"/>
      <c r="Y32" s="213" ph="1"/>
      <c r="Z32" s="213" ph="1"/>
      <c r="AA32" s="213" ph="1"/>
      <c r="AB32" s="213" ph="1"/>
      <c r="AC32" s="213" ph="1"/>
      <c r="AD32" s="213" ph="1"/>
      <c r="AE32" s="213" ph="1"/>
      <c r="AF32" s="213" ph="1"/>
      <c r="AG32" s="213" ph="1"/>
      <c r="AH32" s="213" ph="1"/>
      <c r="AI32" s="213" ph="1"/>
      <c r="AJ32" s="213" ph="1"/>
      <c r="AK32" s="213" ph="1"/>
      <c r="AL32" s="213" ph="1"/>
      <c r="AM32" s="213" ph="1"/>
      <c r="AO32" s="58"/>
      <c r="AP32" s="58"/>
      <c r="AQ32" s="58"/>
      <c r="AR32" s="58"/>
      <c r="AS32" s="58"/>
      <c r="AT32" s="58"/>
      <c r="AU32" s="58"/>
      <c r="AV32" s="58"/>
      <c r="AW32" s="58"/>
      <c r="AX32" s="58"/>
      <c r="AY32" s="58"/>
      <c r="AZ32" s="58"/>
    </row>
    <row r="33" spans="1:52" s="37" customFormat="1" x14ac:dyDescent="0.15">
      <c r="A33" s="213" ph="1"/>
      <c r="B33" s="213" ph="1"/>
      <c r="C33" s="213" ph="1"/>
      <c r="D33" s="213" ph="1"/>
      <c r="E33" s="213" ph="1"/>
      <c r="F33" s="213" ph="1"/>
      <c r="G33" s="213" ph="1"/>
      <c r="H33" s="213" ph="1"/>
      <c r="I33" s="213" ph="1"/>
      <c r="J33" s="213" ph="1"/>
      <c r="K33" s="213" ph="1"/>
      <c r="L33" s="213" ph="1"/>
      <c r="M33" s="213" ph="1"/>
      <c r="N33" s="213" ph="1"/>
      <c r="O33" s="213" ph="1"/>
      <c r="P33" s="213" ph="1"/>
      <c r="Q33" s="213" ph="1"/>
      <c r="R33" s="213" ph="1"/>
      <c r="S33" s="213" ph="1"/>
      <c r="T33" s="213" ph="1"/>
      <c r="U33" s="213" ph="1"/>
      <c r="V33" s="213" ph="1"/>
      <c r="W33" s="213" ph="1"/>
      <c r="X33" s="213" ph="1"/>
      <c r="Y33" s="213" ph="1"/>
      <c r="Z33" s="213" ph="1"/>
      <c r="AA33" s="213" ph="1"/>
      <c r="AB33" s="213" ph="1"/>
      <c r="AC33" s="213" ph="1"/>
      <c r="AD33" s="213" ph="1"/>
      <c r="AE33" s="213" ph="1"/>
      <c r="AF33" s="213" ph="1"/>
      <c r="AG33" s="213" ph="1"/>
      <c r="AH33" s="213" ph="1"/>
      <c r="AI33" s="213" ph="1"/>
      <c r="AJ33" s="213" ph="1"/>
      <c r="AK33" s="213" ph="1"/>
      <c r="AL33" s="213" ph="1"/>
      <c r="AM33" s="213" ph="1"/>
      <c r="AO33" s="58"/>
      <c r="AP33" s="58"/>
      <c r="AQ33" s="58"/>
      <c r="AR33" s="58"/>
      <c r="AS33" s="58"/>
      <c r="AT33" s="58"/>
      <c r="AU33" s="58"/>
      <c r="AV33" s="58"/>
      <c r="AW33" s="58"/>
      <c r="AX33" s="58"/>
      <c r="AY33" s="58"/>
      <c r="AZ33" s="58"/>
    </row>
    <row r="34" spans="1:52" ht="21" x14ac:dyDescent="0.15">
      <c r="A34" s="227" t="s" ph="1">
        <v>140</v>
      </c>
      <c r="B34" s="227"/>
      <c r="C34" s="227"/>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row>
    <row r="35" spans="1:52" ht="18" customHeight="1" x14ac:dyDescent="0.15">
      <c r="A35" s="21" t="s">
        <v>135</v>
      </c>
      <c r="B35" s="17" t="s">
        <v>147</v>
      </c>
      <c r="D35" s="17"/>
      <c r="E35" s="30"/>
      <c r="F35" s="30"/>
      <c r="G35" s="30"/>
      <c r="H35" s="30"/>
      <c r="I35" s="30"/>
      <c r="J35" s="30"/>
      <c r="K35" s="30"/>
      <c r="L35" s="17" t="str">
        <f>IFERROR(IF('A1-入学願書'!AP35=19,"1年目","１年分"),"１年分")</f>
        <v>１年分</v>
      </c>
      <c r="M35" s="30"/>
      <c r="N35" s="30"/>
      <c r="O35" s="219">
        <f>IFERROR(IF('A1-入学願書'!AP35=19,1295500,858000),858000)</f>
        <v>858000</v>
      </c>
      <c r="P35" s="219"/>
      <c r="Q35" s="219"/>
      <c r="R35" s="219"/>
      <c r="S35" s="219"/>
      <c r="T35" s="219"/>
      <c r="U35" s="105"/>
      <c r="V35" s="105"/>
      <c r="W35" s="30" t="str">
        <f>IFERROR(IF('A1-入学願書'!AP35=19,"日本円（９ヵ月）","日本円"),"日本円")</f>
        <v>日本円</v>
      </c>
      <c r="X35" s="30"/>
      <c r="Y35" s="30"/>
      <c r="Z35" s="30"/>
      <c r="AA35" s="30"/>
      <c r="AB35" s="30"/>
      <c r="AC35" s="30"/>
      <c r="AD35" s="30"/>
      <c r="AE35" s="30"/>
      <c r="AF35" s="30"/>
      <c r="AG35" s="30"/>
      <c r="AH35" s="30"/>
      <c r="AI35" s="30"/>
      <c r="AJ35" s="30"/>
      <c r="AK35" s="30"/>
      <c r="AL35" s="30"/>
      <c r="AM35" s="30"/>
    </row>
    <row r="36" spans="1:52" ht="18" customHeight="1" x14ac:dyDescent="0.15">
      <c r="O36" s="220" t="str">
        <f>IFERROR(VLOOKUP('A1-入学願書'!AP35,'A1-入学願書'!$BD$2:$BG$6,MATCH(期生,'A1-入学願書'!$BD$1:$BG$1,0),FALSE),"")</f>
        <v/>
      </c>
      <c r="P36" s="220"/>
      <c r="Q36" s="220"/>
      <c r="R36" s="220"/>
      <c r="S36" s="220"/>
      <c r="T36" s="220"/>
      <c r="U36" s="105"/>
      <c r="V36" s="105"/>
      <c r="W36" s="30" t="str">
        <f>IF(O36=0,"日本円","日本円（進学塾）")</f>
        <v>日本円（進学塾）</v>
      </c>
      <c r="X36" s="30"/>
      <c r="Y36" s="30"/>
      <c r="Z36" s="30"/>
      <c r="AA36" s="30"/>
      <c r="AB36" s="30"/>
      <c r="AC36" s="30"/>
      <c r="AD36" s="30"/>
      <c r="AE36" s="30"/>
      <c r="AF36" s="30"/>
      <c r="AG36" s="30"/>
      <c r="AH36" s="30"/>
      <c r="AI36" s="30"/>
      <c r="AJ36" s="30"/>
      <c r="AK36" s="30"/>
      <c r="AL36" s="30"/>
      <c r="AM36" s="30"/>
    </row>
    <row r="37" spans="1:52" ht="18" customHeight="1" x14ac:dyDescent="0.15">
      <c r="A37" s="21" t="s">
        <v>136</v>
      </c>
      <c r="B37" s="17" t="s">
        <v>137</v>
      </c>
      <c r="D37" s="17"/>
      <c r="E37" s="30"/>
      <c r="F37" s="30"/>
      <c r="G37" s="30"/>
      <c r="H37" s="30"/>
      <c r="I37" s="30"/>
      <c r="J37" s="30"/>
      <c r="K37" s="30"/>
      <c r="L37" s="17" t="s">
        <v>148</v>
      </c>
      <c r="M37" s="30"/>
      <c r="N37" s="30"/>
      <c r="O37" s="221"/>
      <c r="P37" s="221"/>
      <c r="Q37" s="221"/>
      <c r="R37" s="221"/>
      <c r="S37" s="221"/>
      <c r="T37" s="221"/>
      <c r="U37" s="104"/>
      <c r="V37" s="104"/>
      <c r="W37" s="30" t="s">
        <v>149</v>
      </c>
      <c r="X37" s="30"/>
      <c r="Y37" s="30"/>
      <c r="Z37" s="30"/>
      <c r="AA37" s="30"/>
      <c r="AB37" s="30"/>
      <c r="AC37" s="30"/>
      <c r="AD37" s="30"/>
      <c r="AE37" s="30"/>
      <c r="AF37" s="30"/>
      <c r="AG37" s="30"/>
      <c r="AH37" s="30"/>
      <c r="AI37" s="30"/>
      <c r="AJ37" s="30"/>
      <c r="AK37" s="30"/>
      <c r="AL37" s="30"/>
      <c r="AM37" s="30"/>
      <c r="AP37" s="61" t="s">
        <v>190</v>
      </c>
      <c r="AQ37" s="62"/>
      <c r="AR37" s="62"/>
      <c r="AS37" s="62"/>
      <c r="AT37" s="62"/>
      <c r="AU37" s="62"/>
      <c r="AV37" s="62"/>
      <c r="AW37" s="62"/>
      <c r="AX37" s="62"/>
      <c r="AY37" s="62"/>
    </row>
    <row r="38" spans="1:52" s="14" customFormat="1" ht="25.5" customHeight="1" x14ac:dyDescent="0.15">
      <c r="A38" s="102" t="s">
        <v>138</v>
      </c>
      <c r="B38" s="4" t="s">
        <v>139</v>
      </c>
      <c r="C38" s="30"/>
      <c r="D38" s="30"/>
      <c r="E38" s="30"/>
      <c r="G38" s="4"/>
      <c r="H38" s="4"/>
      <c r="I38" s="4"/>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O38" s="103"/>
      <c r="AP38" s="62"/>
      <c r="AQ38" s="62"/>
      <c r="AR38" s="62"/>
      <c r="AS38" s="62"/>
      <c r="AT38" s="62"/>
      <c r="AU38" s="62"/>
      <c r="AV38" s="62"/>
      <c r="AW38" s="62"/>
      <c r="AX38" s="62"/>
      <c r="AY38" s="62"/>
      <c r="AZ38" s="103"/>
    </row>
    <row r="39" spans="1:52" ht="12.95" customHeight="1" x14ac:dyDescent="0.15">
      <c r="A39" s="228" ph="1"/>
      <c r="B39" s="229" ph="1"/>
      <c r="C39" s="229" ph="1"/>
      <c r="D39" s="229" ph="1"/>
      <c r="E39" s="229" ph="1"/>
      <c r="F39" s="229" ph="1"/>
      <c r="G39" s="229" ph="1"/>
      <c r="H39" s="229" ph="1"/>
      <c r="I39" s="229" ph="1"/>
      <c r="J39" s="229" ph="1"/>
      <c r="K39" s="229" ph="1"/>
      <c r="L39" s="229" ph="1"/>
      <c r="M39" s="229" ph="1"/>
      <c r="N39" s="229" ph="1"/>
      <c r="O39" s="229" ph="1"/>
      <c r="P39" s="229" ph="1"/>
      <c r="Q39" s="229" ph="1"/>
      <c r="R39" s="229" ph="1"/>
      <c r="S39" s="229" ph="1"/>
      <c r="T39" s="229" ph="1"/>
      <c r="U39" s="229" ph="1"/>
      <c r="V39" s="229" ph="1"/>
      <c r="W39" s="229" ph="1"/>
      <c r="X39" s="229" ph="1"/>
      <c r="Y39" s="229" ph="1"/>
      <c r="Z39" s="229" ph="1"/>
      <c r="AA39" s="229" ph="1"/>
      <c r="AB39" s="229" ph="1"/>
      <c r="AC39" s="229" ph="1"/>
      <c r="AD39" s="229" ph="1"/>
      <c r="AE39" s="229" ph="1"/>
      <c r="AF39" s="229" ph="1"/>
      <c r="AG39" s="229" ph="1"/>
      <c r="AH39" s="229" ph="1"/>
      <c r="AI39" s="229" ph="1"/>
      <c r="AJ39" s="229" ph="1"/>
      <c r="AK39" s="229" ph="1"/>
      <c r="AL39" s="229" ph="1"/>
      <c r="AM39" s="230" ph="1"/>
      <c r="AP39" s="63" t="s">
        <v>183</v>
      </c>
      <c r="AQ39" s="63"/>
      <c r="AR39" s="63"/>
      <c r="AS39" s="63"/>
      <c r="AT39" s="63"/>
      <c r="AU39" s="64"/>
      <c r="AV39" s="64"/>
      <c r="AW39" s="64"/>
      <c r="AX39" s="64"/>
      <c r="AY39" s="64"/>
    </row>
    <row r="40" spans="1:52" ht="15" customHeight="1" x14ac:dyDescent="0.15">
      <c r="A40" s="231" ph="1"/>
      <c r="B40" s="232" ph="1"/>
      <c r="C40" s="232" ph="1"/>
      <c r="D40" s="232" ph="1"/>
      <c r="E40" s="232" ph="1"/>
      <c r="F40" s="232" ph="1"/>
      <c r="G40" s="232" ph="1"/>
      <c r="H40" s="232" ph="1"/>
      <c r="I40" s="232" ph="1"/>
      <c r="J40" s="232" ph="1"/>
      <c r="K40" s="232" ph="1"/>
      <c r="L40" s="232" ph="1"/>
      <c r="M40" s="232" ph="1"/>
      <c r="N40" s="232" ph="1"/>
      <c r="O40" s="232" ph="1"/>
      <c r="P40" s="232" ph="1"/>
      <c r="Q40" s="232" ph="1"/>
      <c r="R40" s="232" ph="1"/>
      <c r="S40" s="232" ph="1"/>
      <c r="T40" s="232" ph="1"/>
      <c r="U40" s="232" ph="1"/>
      <c r="V40" s="232" ph="1"/>
      <c r="W40" s="232" ph="1"/>
      <c r="X40" s="232" ph="1"/>
      <c r="Y40" s="232" ph="1"/>
      <c r="Z40" s="232" ph="1"/>
      <c r="AA40" s="232" ph="1"/>
      <c r="AB40" s="232" ph="1"/>
      <c r="AC40" s="232" ph="1"/>
      <c r="AD40" s="232" ph="1"/>
      <c r="AE40" s="232" ph="1"/>
      <c r="AF40" s="232" ph="1"/>
      <c r="AG40" s="232" ph="1"/>
      <c r="AH40" s="232" ph="1"/>
      <c r="AI40" s="232" ph="1"/>
      <c r="AJ40" s="232" ph="1"/>
      <c r="AK40" s="232" ph="1"/>
      <c r="AL40" s="232" ph="1"/>
      <c r="AM40" s="233" ph="1"/>
      <c r="AP40" s="63" t="s">
        <v>181</v>
      </c>
      <c r="AQ40" s="63"/>
      <c r="AR40" s="63"/>
      <c r="AS40" s="63"/>
      <c r="AT40" s="63"/>
      <c r="AU40" s="225">
        <f>LEN(A39)</f>
        <v>0</v>
      </c>
      <c r="AV40" s="225"/>
      <c r="AW40" s="63"/>
      <c r="AX40" s="65" t="str">
        <f>IF(AU40&gt;45,"字数过多，请删减。","")</f>
        <v/>
      </c>
      <c r="AY40" s="63"/>
    </row>
    <row r="41" spans="1:52" ht="9" customHeight="1" x14ac:dyDescent="0.15">
      <c r="B41" s="30"/>
      <c r="C41" s="30"/>
      <c r="D41" s="30"/>
      <c r="E41" s="30"/>
      <c r="G41" s="17"/>
      <c r="H41" s="17"/>
      <c r="I41" s="17"/>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row>
    <row r="42" spans="1:52" ht="18" customHeight="1" x14ac:dyDescent="0.15">
      <c r="B42" s="30"/>
      <c r="C42" s="30"/>
      <c r="D42" s="30"/>
      <c r="E42" s="30"/>
      <c r="F42" s="17"/>
      <c r="G42" s="17"/>
      <c r="H42" s="17"/>
      <c r="I42" s="17"/>
      <c r="J42" s="30"/>
      <c r="K42" s="30"/>
      <c r="L42" s="80" t="str">
        <f>IF(学生氏名中&lt;&gt;"",IF(A39="","↑↑↑↑此项目请勿遗漏填写↑↑↑↑",""),"")</f>
        <v/>
      </c>
      <c r="M42" s="30"/>
      <c r="N42" s="30"/>
      <c r="O42" s="30"/>
      <c r="P42" s="30"/>
      <c r="Q42" s="30"/>
      <c r="R42" s="30"/>
      <c r="S42" s="30"/>
      <c r="T42" s="30"/>
      <c r="U42" s="30"/>
      <c r="V42" s="30"/>
      <c r="W42" s="30"/>
      <c r="X42" s="30"/>
      <c r="Y42" s="30"/>
      <c r="Z42" s="30"/>
      <c r="AA42" s="30"/>
      <c r="AB42" s="30"/>
      <c r="AC42" s="212">
        <f>'A1-入学願書'!V57</f>
        <v>0</v>
      </c>
      <c r="AD42" s="212"/>
      <c r="AE42" s="212"/>
      <c r="AF42" s="212"/>
      <c r="AG42" s="2" t="s">
        <v>2</v>
      </c>
      <c r="AH42" s="205">
        <f>'A1-入学願書'!AD57</f>
        <v>0</v>
      </c>
      <c r="AI42" s="205"/>
      <c r="AJ42" s="2" t="s">
        <v>3</v>
      </c>
      <c r="AK42" s="205">
        <f>'A1-入学願書'!AJ57</f>
        <v>0</v>
      </c>
      <c r="AL42" s="205"/>
      <c r="AM42" s="2" t="s">
        <v>4</v>
      </c>
    </row>
    <row r="43" spans="1:52" ht="18" customHeight="1" x14ac:dyDescent="0.15">
      <c r="A43" s="2" t="s">
        <v>150</v>
      </c>
      <c r="G43" s="3" t="s">
        <v>259</v>
      </c>
      <c r="H43" s="3"/>
      <c r="I43" s="5"/>
      <c r="J43" s="5"/>
      <c r="K43" s="5"/>
      <c r="L43" s="5"/>
      <c r="M43" s="35" t="s">
        <v>22</v>
      </c>
      <c r="N43" s="155"/>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19"/>
      <c r="AO43" s="59"/>
      <c r="AP43" s="59"/>
      <c r="AQ43" s="59"/>
      <c r="AR43" s="59"/>
      <c r="AS43" s="59"/>
    </row>
    <row r="44" spans="1:52" ht="18" customHeight="1" x14ac:dyDescent="0.15">
      <c r="G44" s="5"/>
      <c r="H44" s="5"/>
      <c r="I44" s="9"/>
      <c r="J44" s="5"/>
      <c r="K44" s="5"/>
      <c r="L44" s="5"/>
      <c r="M44" s="36" t="s">
        <v>23</v>
      </c>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19"/>
      <c r="AO44" s="59"/>
      <c r="AP44" s="59"/>
      <c r="AQ44" s="59"/>
      <c r="AR44" s="59"/>
      <c r="AS44" s="59"/>
    </row>
    <row r="45" spans="1:52" ht="18" customHeight="1" x14ac:dyDescent="0.15">
      <c r="G45" s="2" t="s">
        <v>152</v>
      </c>
      <c r="H45" s="10"/>
      <c r="I45" s="10"/>
      <c r="J45" s="10"/>
      <c r="K45" s="10"/>
      <c r="L45" s="19"/>
      <c r="M45" s="35" t="s">
        <v>22</v>
      </c>
      <c r="N45" s="208"/>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19"/>
      <c r="AO45" s="59"/>
      <c r="AP45" s="59"/>
      <c r="AQ45" s="59"/>
      <c r="AR45" s="59"/>
      <c r="AS45" s="59"/>
    </row>
    <row r="46" spans="1:52" ht="18" customHeight="1" x14ac:dyDescent="0.15">
      <c r="G46" s="2"/>
      <c r="H46" s="2"/>
      <c r="I46" s="2"/>
      <c r="J46" s="2"/>
      <c r="K46" s="2"/>
      <c r="L46" s="2"/>
      <c r="M46" s="36" t="s">
        <v>23</v>
      </c>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19"/>
      <c r="AO46" s="59"/>
      <c r="AP46" s="59"/>
      <c r="AQ46" s="59"/>
      <c r="AR46" s="59"/>
      <c r="AS46" s="59"/>
    </row>
    <row r="47" spans="1:52" ht="12" customHeight="1" x14ac:dyDescent="0.15">
      <c r="G47" s="2"/>
      <c r="H47" s="2"/>
      <c r="I47" s="2"/>
      <c r="J47" s="2"/>
      <c r="K47" s="2"/>
      <c r="L47" s="2"/>
      <c r="M47" s="206" t="str">
        <f>IF(OR(AND(経費支弁者1戸籍地=経費支弁者1現住所,経費支弁者1戸籍地&lt;&gt;0,経費支弁者1現住所&lt;&gt;0),AND(経費支弁者2戸籍地=経費支弁者2現住所,経費支弁者2戸籍地&lt;&gt;0,経費支弁者2現住所&lt;&gt;0)),"因目前填入的现住所与户籍地完全一致，请在现住所处填写「同户籍地」这四个字。","")</f>
        <v/>
      </c>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row>
    <row r="48" spans="1:52" ht="18" customHeight="1" x14ac:dyDescent="0.15">
      <c r="G48" s="1" t="s">
        <v>153</v>
      </c>
      <c r="M48" s="35" t="s">
        <v>22</v>
      </c>
      <c r="N48" s="210">
        <f>経費支弁者1続柄</f>
        <v>0</v>
      </c>
      <c r="O48" s="210"/>
      <c r="P48" s="210"/>
      <c r="Q48" s="210"/>
      <c r="R48" s="210"/>
      <c r="S48" s="210"/>
      <c r="T48" s="210"/>
      <c r="U48" s="210"/>
      <c r="V48" s="210"/>
      <c r="W48" s="210"/>
      <c r="X48" s="210"/>
      <c r="Y48" s="210"/>
      <c r="Z48" s="2" t="s">
        <v>106</v>
      </c>
      <c r="AE48" s="19"/>
      <c r="AF48" s="35" t="s">
        <v>157</v>
      </c>
      <c r="AG48" s="223">
        <f>経費支弁者1携帯</f>
        <v>0</v>
      </c>
      <c r="AH48" s="223"/>
      <c r="AI48" s="223"/>
      <c r="AJ48" s="223"/>
      <c r="AK48" s="223"/>
      <c r="AL48" s="223"/>
      <c r="AM48" s="223"/>
    </row>
    <row r="49" spans="2:39" ht="18" customHeight="1" x14ac:dyDescent="0.15">
      <c r="G49" s="40" t="s">
        <v>154</v>
      </c>
      <c r="H49" s="5"/>
      <c r="I49" s="5"/>
      <c r="J49" s="5"/>
      <c r="K49" s="5"/>
      <c r="L49" s="5"/>
      <c r="M49" s="36" t="s">
        <v>23</v>
      </c>
      <c r="N49" s="222">
        <f>経費支弁者2続柄</f>
        <v>0</v>
      </c>
      <c r="O49" s="222"/>
      <c r="P49" s="222"/>
      <c r="Q49" s="222"/>
      <c r="R49" s="222"/>
      <c r="S49" s="222"/>
      <c r="T49" s="222"/>
      <c r="U49" s="222"/>
      <c r="V49" s="222"/>
      <c r="W49" s="222"/>
      <c r="X49" s="222"/>
      <c r="Y49" s="222"/>
      <c r="Z49" s="5"/>
      <c r="AA49" s="5"/>
      <c r="AB49" s="5"/>
      <c r="AC49" s="5"/>
      <c r="AD49" s="5"/>
      <c r="AE49" s="19"/>
      <c r="AF49" s="36" t="s">
        <v>158</v>
      </c>
      <c r="AG49" s="204">
        <f>経費支弁者2携帯</f>
        <v>0</v>
      </c>
      <c r="AH49" s="204"/>
      <c r="AI49" s="204"/>
      <c r="AJ49" s="204"/>
      <c r="AK49" s="204"/>
      <c r="AL49" s="204"/>
      <c r="AM49" s="204"/>
    </row>
    <row r="50" spans="2:39" ht="18" customHeight="1" x14ac:dyDescent="0.15">
      <c r="B50" s="5"/>
      <c r="C50" s="5"/>
      <c r="D50" s="2"/>
      <c r="E50" s="2"/>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0"/>
    </row>
    <row r="51" spans="2:39" ht="18" customHeight="1" x14ac:dyDescent="0.15">
      <c r="G51" s="1" t="s">
        <v>290</v>
      </c>
      <c r="M51" s="35" t="s">
        <v>22</v>
      </c>
      <c r="N51" s="217"/>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row>
    <row r="52" spans="2:39" ht="18" customHeight="1" x14ac:dyDescent="0.15">
      <c r="G52" s="40" t="s">
        <v>291</v>
      </c>
      <c r="M52" s="36" t="s">
        <v>23</v>
      </c>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row>
    <row r="53" spans="2:39" ht="18" customHeight="1" x14ac:dyDescent="0.15">
      <c r="B53" s="30"/>
      <c r="C53" s="30"/>
      <c r="D53" s="30"/>
      <c r="E53" s="30"/>
      <c r="F53" s="30"/>
      <c r="G53" s="2" t="s">
        <v>155</v>
      </c>
      <c r="M53" s="215" t="s">
        <v>22</v>
      </c>
      <c r="N53" s="183">
        <f>経費支弁者1氏名</f>
        <v>0</v>
      </c>
      <c r="O53" s="183"/>
      <c r="P53" s="183"/>
      <c r="Q53" s="183"/>
      <c r="R53" s="183"/>
      <c r="S53" s="183"/>
      <c r="T53" s="183"/>
      <c r="U53" s="183"/>
      <c r="V53" s="183"/>
      <c r="W53" s="183"/>
      <c r="X53" s="111" t="s">
        <v>151</v>
      </c>
      <c r="Y53" s="111"/>
      <c r="AA53" s="215" t="s">
        <v>23</v>
      </c>
      <c r="AB53" s="183">
        <f>経費支弁者2氏名</f>
        <v>0</v>
      </c>
      <c r="AC53" s="183"/>
      <c r="AD53" s="183"/>
      <c r="AE53" s="183"/>
      <c r="AF53" s="183"/>
      <c r="AG53" s="183"/>
      <c r="AH53" s="183"/>
      <c r="AI53" s="183"/>
      <c r="AJ53" s="183"/>
      <c r="AK53" s="183"/>
      <c r="AL53" s="111" t="s">
        <v>151</v>
      </c>
      <c r="AM53" s="111"/>
    </row>
    <row r="54" spans="2:39" ht="18" customHeight="1" x14ac:dyDescent="0.15">
      <c r="B54" s="31"/>
      <c r="C54" s="31"/>
      <c r="D54" s="31"/>
      <c r="E54" s="31"/>
      <c r="F54" s="31"/>
      <c r="G54" s="40" t="s">
        <v>156</v>
      </c>
      <c r="H54" s="5"/>
      <c r="I54" s="5"/>
      <c r="J54" s="5"/>
      <c r="K54" s="5"/>
      <c r="L54" s="5"/>
      <c r="M54" s="216"/>
      <c r="N54" s="184"/>
      <c r="O54" s="184"/>
      <c r="P54" s="184"/>
      <c r="Q54" s="184"/>
      <c r="R54" s="184"/>
      <c r="S54" s="184"/>
      <c r="T54" s="184"/>
      <c r="U54" s="184"/>
      <c r="V54" s="184"/>
      <c r="W54" s="184"/>
      <c r="X54" s="112"/>
      <c r="Y54" s="112"/>
      <c r="Z54" s="39"/>
      <c r="AA54" s="216"/>
      <c r="AB54" s="184"/>
      <c r="AC54" s="184"/>
      <c r="AD54" s="184"/>
      <c r="AE54" s="184"/>
      <c r="AF54" s="184"/>
      <c r="AG54" s="184"/>
      <c r="AH54" s="184"/>
      <c r="AI54" s="184"/>
      <c r="AJ54" s="184"/>
      <c r="AK54" s="184"/>
      <c r="AL54" s="112"/>
      <c r="AM54" s="112"/>
    </row>
    <row r="55" spans="2:39" ht="18" customHeight="1" x14ac:dyDescent="0.15">
      <c r="B55" s="30"/>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row>
    <row r="56" spans="2:39" ht="18" customHeight="1" x14ac:dyDescent="0.15">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row>
    <row r="57" spans="2:39" ht="18" customHeight="1" x14ac:dyDescent="0.15">
      <c r="B57" s="30"/>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row>
    <row r="58" spans="2:39" ht="18" customHeight="1" x14ac:dyDescent="0.15">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row>
    <row r="59" spans="2:39" ht="18" customHeight="1" x14ac:dyDescent="0.15">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row>
    <row r="60" spans="2:39" ht="18" customHeight="1" x14ac:dyDescent="0.15">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row>
    <row r="61" spans="2:39" ht="18" customHeight="1" x14ac:dyDescent="0.15">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row>
    <row r="62" spans="2:39" ht="18" customHeight="1" x14ac:dyDescent="0.15">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row>
    <row r="63" spans="2:39" ht="18" customHeight="1" x14ac:dyDescent="0.15">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row>
  </sheetData>
  <sheetProtection algorithmName="SHA-512" hashValue="quCsIpsinB+skDQjPU2VClGP9Q1jw9jpQNO/YCQNOD8XbmaOyY0Z1hpCKcPuM1hzyNWjwrV7E5aw/rKMcroz+w==" saltValue="aZI+RCPxaTbgAkDpzhJhuA==" spinCount="100000" sheet="1" objects="1" scenarios="1" selectLockedCells="1"/>
  <mergeCells count="42">
    <mergeCell ref="AU25:AV25"/>
    <mergeCell ref="AU40:AV40"/>
    <mergeCell ref="K6:AD7"/>
    <mergeCell ref="A23:AM25"/>
    <mergeCell ref="A15:AM17"/>
    <mergeCell ref="A18:AM18"/>
    <mergeCell ref="A39:AM40"/>
    <mergeCell ref="G12:S12"/>
    <mergeCell ref="A34:AM34"/>
    <mergeCell ref="V12:Y12"/>
    <mergeCell ref="AK12:AM12"/>
    <mergeCell ref="AD12:AE12"/>
    <mergeCell ref="AA12:AB12"/>
    <mergeCell ref="G10:S10"/>
    <mergeCell ref="G14:AG14"/>
    <mergeCell ref="B3:J7"/>
    <mergeCell ref="A19:AM21"/>
    <mergeCell ref="A30:AM33"/>
    <mergeCell ref="C29:N29"/>
    <mergeCell ref="X53:Y54"/>
    <mergeCell ref="N53:W54"/>
    <mergeCell ref="AB53:AK54"/>
    <mergeCell ref="AL53:AM54"/>
    <mergeCell ref="M53:M54"/>
    <mergeCell ref="AA53:AA54"/>
    <mergeCell ref="N51:AM51"/>
    <mergeCell ref="N52:AM52"/>
    <mergeCell ref="O35:T35"/>
    <mergeCell ref="O36:T36"/>
    <mergeCell ref="O37:T37"/>
    <mergeCell ref="N49:Y49"/>
    <mergeCell ref="AG48:AM48"/>
    <mergeCell ref="AG49:AM49"/>
    <mergeCell ref="AH42:AI42"/>
    <mergeCell ref="AK42:AL42"/>
    <mergeCell ref="M47:AM47"/>
    <mergeCell ref="N44:AM44"/>
    <mergeCell ref="N45:AM45"/>
    <mergeCell ref="N46:AM46"/>
    <mergeCell ref="N48:Y48"/>
    <mergeCell ref="N43:AM43"/>
    <mergeCell ref="AC42:AF42"/>
  </mergeCells>
  <phoneticPr fontId="1"/>
  <conditionalFormatting sqref="N43 A39 O37 A23 N45">
    <cfRule type="containsBlanks" dxfId="3" priority="5">
      <formula>LEN(TRIM(A23))=0</formula>
    </cfRule>
  </conditionalFormatting>
  <conditionalFormatting sqref="N51">
    <cfRule type="containsBlanks" dxfId="2" priority="2">
      <formula>LEN(TRIM(N51))=0</formula>
    </cfRule>
  </conditionalFormatting>
  <conditionalFormatting sqref="U37:V37">
    <cfRule type="expression" dxfId="1" priority="1" stopIfTrue="1">
      <formula>$O$37=""</formula>
    </cfRule>
  </conditionalFormatting>
  <dataValidations count="10">
    <dataValidation type="list" allowBlank="1" showInputMessage="1" showErrorMessage="1" errorTitle="输入金额过少或过多" error="请下拉选择，谢谢！" sqref="O37" xr:uid="{00000000-0002-0000-0200-000000000000}">
      <formula1>"80000,85000,90000,95000,100000,120000"</formula1>
    </dataValidation>
    <dataValidation allowBlank="1" showInputMessage="1" showErrorMessage="1" prompt="如现住址与户籍地不同时请写入。_x000a_注意从省级行政区划开始填写。_x000a__x000a_否则请写入“同户籍地”这几个字。_x000a__x000a_" sqref="N45:AM45" xr:uid="{00000000-0002-0000-0200-000001000000}"/>
    <dataValidation allowBlank="1" showInputMessage="1" showErrorMessage="1" prompt="请根据经费支付人户口本首页的住址完全写入。_x000a__x000a_注意从省级行政区划开始填写。" sqref="N43:AM43" xr:uid="{00000000-0002-0000-0200-000002000000}"/>
    <dataValidation allowBlank="1" showInputMessage="1" showErrorMessage="1" prompt="段首请空四格。" sqref="A39:AM40" xr:uid="{00000000-0002-0000-0200-000003000000}"/>
    <dataValidation allowBlank="1" showInputMessage="1" showErrorMessage="1" prompt="请根据经费支付人户口本首页的住址完全写入。_x000a_如与经费支付人①相同，请填写“同上”。_x000a_注意从省级行政区划开始填写。" sqref="N44:AM44" xr:uid="{00000000-0002-0000-0200-000004000000}"/>
    <dataValidation allowBlank="1" showInputMessage="1" showErrorMessage="1" prompt="如现住址与户籍地不同时请写入。_x000a_注意从省级行政区划开始填写。_x000a__x000a_否则请写入“同户籍地”这几个字。_x000a__x000a_如与经费支付人①相同，请填写“同上”。" sqref="N46:AM46" xr:uid="{00000000-0002-0000-0200-000005000000}"/>
    <dataValidation allowBlank="1" showInputMessage="1" showErrorMessage="1" prompt="段首请空四格。_x000a_请说明经费支付人与学生的关系，同时表达对学生日本留学的支持并愿意承担学生在日本留学期间的全部费用。" sqref="A23:AM25" xr:uid="{00000000-0002-0000-0200-000006000000}"/>
    <dataValidation type="custom" imeMode="disabled" allowBlank="1" showInputMessage="1" showErrorMessage="1" errorTitle="输入错误" error="请输入正确电子邮箱地址" prompt="请填写接收学生在校期间成绩单使用电子邮箱，请务必准确填写。" sqref="N51:AM51" xr:uid="{00000000-0002-0000-0200-000007000000}">
      <formula1>COUNTIF(N51,"*@*")</formula1>
    </dataValidation>
    <dataValidation type="custom" allowBlank="1" showInputMessage="1" showErrorMessage="1" errorTitle="输入错误" error="请输入正确电子邮箱地址" prompt="请填写接收学生在校期间成绩单使用电子邮箱，请务必准确填写。_x000a_如与经费支付人①相同，请输入【同上】" sqref="N52:AM52" xr:uid="{00000000-0002-0000-0200-000008000000}">
      <formula1>COUNTIF(N52,"*@*")</formula1>
    </dataValidation>
    <dataValidation allowBlank="1" showErrorMessage="1" errorTitle="输入金额过少或过多" error="请下拉选择，谢谢！" sqref="U37:V37" xr:uid="{00000000-0002-0000-0200-000009000000}"/>
  </dataValidations>
  <printOptions horizontalCentered="1"/>
  <pageMargins left="0.59055118110236227" right="0.59055118110236227" top="0.55118110236220474" bottom="0.35433070866141736" header="0.31496062992125984" footer="0.31496062992125984"/>
  <pageSetup paperSize="9" scale="95"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3:AS65"/>
  <sheetViews>
    <sheetView showGridLines="0" showZeros="0" view="pageBreakPreview" zoomScaleNormal="50" zoomScaleSheetLayoutView="100" workbookViewId="0">
      <selection activeCell="Q29" sqref="Q29:W29"/>
    </sheetView>
  </sheetViews>
  <sheetFormatPr defaultRowHeight="13.5" x14ac:dyDescent="0.15"/>
  <cols>
    <col min="1" max="49" width="2.25" customWidth="1"/>
  </cols>
  <sheetData>
    <row r="3" spans="1:39" x14ac:dyDescent="0.15">
      <c r="B3" s="124" t="str">
        <f>'A1-入学願書'!B3:I8</f>
        <v/>
      </c>
      <c r="C3" s="124"/>
      <c r="D3" s="124"/>
      <c r="E3" s="124"/>
      <c r="F3" s="124"/>
      <c r="G3" s="124"/>
      <c r="H3" s="124"/>
      <c r="I3" s="124"/>
      <c r="J3" s="124"/>
    </row>
    <row r="4" spans="1:39" x14ac:dyDescent="0.15">
      <c r="B4" s="124"/>
      <c r="C4" s="124"/>
      <c r="D4" s="124"/>
      <c r="E4" s="124"/>
      <c r="F4" s="124"/>
      <c r="G4" s="124"/>
      <c r="H4" s="124"/>
      <c r="I4" s="124"/>
      <c r="J4" s="124"/>
    </row>
    <row r="5" spans="1:39" x14ac:dyDescent="0.15">
      <c r="B5" s="124"/>
      <c r="C5" s="124"/>
      <c r="D5" s="124"/>
      <c r="E5" s="124"/>
      <c r="F5" s="124"/>
      <c r="G5" s="124"/>
      <c r="H5" s="124"/>
      <c r="I5" s="124"/>
      <c r="J5" s="124"/>
    </row>
    <row r="6" spans="1:39" ht="13.5" customHeight="1" x14ac:dyDescent="0.15">
      <c r="B6" s="124"/>
      <c r="C6" s="124"/>
      <c r="D6" s="124"/>
      <c r="E6" s="124"/>
      <c r="F6" s="124"/>
      <c r="G6" s="124"/>
      <c r="H6" s="124"/>
      <c r="I6" s="124"/>
      <c r="J6" s="124"/>
      <c r="K6" s="136" t="s">
        <v>159</v>
      </c>
      <c r="L6" s="136"/>
      <c r="M6" s="136"/>
      <c r="N6" s="136"/>
      <c r="O6" s="136"/>
      <c r="P6" s="136"/>
      <c r="Q6" s="136"/>
      <c r="R6" s="136"/>
      <c r="S6" s="136"/>
      <c r="T6" s="136"/>
      <c r="U6" s="136"/>
      <c r="V6" s="136"/>
      <c r="W6" s="136"/>
      <c r="X6" s="136"/>
      <c r="Y6" s="136"/>
      <c r="Z6" s="136"/>
      <c r="AA6" s="136"/>
      <c r="AB6" s="136"/>
      <c r="AC6" s="136"/>
      <c r="AD6" s="136"/>
    </row>
    <row r="7" spans="1:39" x14ac:dyDescent="0.15">
      <c r="B7" s="124"/>
      <c r="C7" s="124"/>
      <c r="D7" s="124"/>
      <c r="E7" s="124"/>
      <c r="F7" s="124"/>
      <c r="G7" s="124"/>
      <c r="H7" s="124"/>
      <c r="I7" s="124"/>
      <c r="J7" s="124"/>
      <c r="K7" s="136"/>
      <c r="L7" s="136"/>
      <c r="M7" s="136"/>
      <c r="N7" s="136"/>
      <c r="O7" s="136"/>
      <c r="P7" s="136"/>
      <c r="Q7" s="136"/>
      <c r="R7" s="136"/>
      <c r="S7" s="136"/>
      <c r="T7" s="136"/>
      <c r="U7" s="136"/>
      <c r="V7" s="136"/>
      <c r="W7" s="136"/>
      <c r="X7" s="136"/>
      <c r="Y7" s="136"/>
      <c r="Z7" s="136"/>
      <c r="AA7" s="136"/>
      <c r="AB7" s="136"/>
      <c r="AC7" s="136"/>
      <c r="AD7" s="136"/>
    </row>
    <row r="8" spans="1:39" x14ac:dyDescent="0.15">
      <c r="B8" s="124"/>
      <c r="C8" s="124"/>
      <c r="D8" s="124"/>
      <c r="E8" s="124"/>
      <c r="F8" s="124"/>
      <c r="G8" s="124"/>
      <c r="H8" s="124"/>
      <c r="I8" s="124"/>
      <c r="J8" s="124"/>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39" ht="18" customHeight="1" x14ac:dyDescent="0.15">
      <c r="A9" s="2"/>
      <c r="B9" s="2"/>
      <c r="AE9" s="2"/>
      <c r="AF9" s="2"/>
      <c r="AG9" s="2"/>
      <c r="AH9" s="2"/>
      <c r="AI9" s="5"/>
      <c r="AJ9" s="5"/>
      <c r="AK9" s="5"/>
      <c r="AL9" s="5"/>
      <c r="AM9" s="5"/>
    </row>
    <row r="10" spans="1:39" ht="18" customHeight="1" x14ac:dyDescent="0.15">
      <c r="A10" s="3"/>
      <c r="B10" s="3"/>
      <c r="AE10" s="5"/>
      <c r="AF10" s="5"/>
      <c r="AG10" s="5"/>
    </row>
    <row r="11" spans="1:39" ht="18" customHeight="1" x14ac:dyDescent="0.15">
      <c r="A11" s="2"/>
      <c r="B11" s="2"/>
      <c r="C11" s="3" t="s">
        <v>160</v>
      </c>
      <c r="D11" s="3"/>
      <c r="E11" s="3"/>
      <c r="F11" s="3"/>
      <c r="G11" s="3"/>
      <c r="H11" s="244">
        <f>学生氏名中</f>
        <v>0</v>
      </c>
      <c r="I11" s="244"/>
      <c r="J11" s="244"/>
      <c r="K11" s="244"/>
      <c r="L11" s="244"/>
      <c r="M11" s="244"/>
      <c r="N11" s="244"/>
      <c r="O11" s="244"/>
      <c r="P11" s="244"/>
      <c r="Q11" s="244"/>
      <c r="R11" s="244"/>
      <c r="S11" s="244"/>
      <c r="V11" s="2"/>
      <c r="W11" s="2"/>
      <c r="X11" s="2"/>
      <c r="Y11" s="2"/>
      <c r="Z11" s="2"/>
      <c r="AA11" s="2"/>
      <c r="AB11" s="2"/>
      <c r="AC11" s="2"/>
      <c r="AD11" s="2"/>
      <c r="AE11" s="2"/>
      <c r="AF11" s="2"/>
      <c r="AG11" s="2"/>
      <c r="AH11" s="2"/>
      <c r="AI11" s="5"/>
      <c r="AJ11" s="29"/>
      <c r="AK11" s="29"/>
      <c r="AL11" s="29"/>
      <c r="AM11" s="29"/>
    </row>
    <row r="12" spans="1:39" ht="18" customHeight="1" x14ac:dyDescent="0.15">
      <c r="A12" s="5"/>
      <c r="B12" s="5"/>
      <c r="C12" s="3"/>
      <c r="D12" s="3"/>
      <c r="E12" s="3"/>
      <c r="F12" s="3"/>
      <c r="G12" s="3"/>
      <c r="H12" s="3"/>
      <c r="I12" s="3"/>
      <c r="J12" s="3"/>
      <c r="K12" s="3"/>
      <c r="L12" s="3"/>
      <c r="M12" s="3"/>
      <c r="N12" s="3"/>
      <c r="O12" s="3"/>
      <c r="P12" s="3"/>
      <c r="Q12" s="3"/>
      <c r="R12" s="5"/>
      <c r="S12" s="3"/>
      <c r="V12" s="5"/>
      <c r="W12" s="5"/>
      <c r="X12" s="5"/>
      <c r="Y12" s="5"/>
      <c r="Z12" s="5"/>
      <c r="AA12" s="5"/>
      <c r="AB12" s="5"/>
      <c r="AC12" s="5"/>
      <c r="AD12" s="5"/>
      <c r="AE12" s="5"/>
      <c r="AF12" s="5"/>
      <c r="AG12" s="2"/>
      <c r="AH12" s="2"/>
      <c r="AI12" s="5"/>
      <c r="AJ12" s="29"/>
      <c r="AK12" s="29"/>
      <c r="AL12" s="29"/>
      <c r="AM12" s="29"/>
    </row>
    <row r="13" spans="1:39" ht="18" customHeight="1" x14ac:dyDescent="0.15">
      <c r="A13" s="3"/>
      <c r="B13" s="3"/>
      <c r="C13" s="3" t="s">
        <v>15</v>
      </c>
      <c r="D13" s="3"/>
      <c r="E13" s="3"/>
      <c r="F13" s="3"/>
      <c r="G13" s="3"/>
      <c r="H13" s="244">
        <f>学生生年</f>
        <v>0</v>
      </c>
      <c r="I13" s="244"/>
      <c r="J13" s="244"/>
      <c r="K13" s="244"/>
      <c r="L13" s="244"/>
      <c r="M13" s="3" t="s">
        <v>2</v>
      </c>
      <c r="N13" s="245">
        <f>学生生月</f>
        <v>0</v>
      </c>
      <c r="O13" s="245"/>
      <c r="P13" s="3" t="s">
        <v>3</v>
      </c>
      <c r="Q13" s="245">
        <f>学生生日</f>
        <v>0</v>
      </c>
      <c r="R13" s="245"/>
      <c r="S13" s="3" t="s">
        <v>161</v>
      </c>
      <c r="V13" s="2"/>
      <c r="W13" s="2"/>
      <c r="X13" s="2" t="s">
        <v>14</v>
      </c>
      <c r="Y13" s="2"/>
      <c r="Z13" s="5"/>
      <c r="AA13" s="244" t="str">
        <f>学生性別</f>
        <v/>
      </c>
      <c r="AB13" s="244"/>
      <c r="AC13" s="244"/>
      <c r="AD13" s="244"/>
      <c r="AE13" s="244"/>
      <c r="AF13" s="244"/>
      <c r="AG13" s="29"/>
      <c r="AH13" s="5"/>
      <c r="AI13" s="2"/>
      <c r="AJ13" s="5"/>
      <c r="AK13" s="29"/>
      <c r="AL13" s="29"/>
      <c r="AM13" s="29"/>
    </row>
    <row r="14" spans="1:39" ht="18"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row>
    <row r="15" spans="1:39" ht="18"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row>
    <row r="16" spans="1:39" s="32" customFormat="1" ht="18" customHeight="1" x14ac:dyDescent="0.15">
      <c r="A16" s="237"/>
      <c r="B16" s="237"/>
      <c r="C16" s="237"/>
      <c r="D16" s="237"/>
      <c r="E16" s="237"/>
      <c r="F16" s="237"/>
      <c r="G16" s="237"/>
      <c r="H16" s="251" t="s">
        <v>162</v>
      </c>
      <c r="I16" s="251"/>
      <c r="J16" s="251"/>
      <c r="K16" s="251"/>
      <c r="L16" s="251"/>
      <c r="M16" s="251"/>
      <c r="N16" s="251"/>
      <c r="O16" s="251"/>
      <c r="P16" s="251"/>
      <c r="Q16" s="251"/>
      <c r="R16" s="251"/>
      <c r="S16" s="251"/>
      <c r="T16" s="251"/>
      <c r="U16" s="251"/>
      <c r="V16" s="251"/>
      <c r="W16" s="251"/>
      <c r="X16" s="237" t="s">
        <v>163</v>
      </c>
      <c r="Y16" s="237"/>
      <c r="Z16" s="237"/>
      <c r="AA16" s="237"/>
      <c r="AB16" s="237"/>
      <c r="AC16" s="237"/>
      <c r="AD16" s="237"/>
      <c r="AE16" s="237"/>
      <c r="AF16" s="237"/>
      <c r="AG16" s="237"/>
      <c r="AH16" s="237"/>
      <c r="AI16" s="237"/>
      <c r="AJ16" s="237"/>
      <c r="AK16" s="237"/>
      <c r="AL16" s="237"/>
      <c r="AM16" s="237"/>
    </row>
    <row r="17" spans="1:39" s="32" customFormat="1" ht="18" customHeight="1" x14ac:dyDescent="0.15">
      <c r="A17" s="237"/>
      <c r="B17" s="237"/>
      <c r="C17" s="237"/>
      <c r="D17" s="237"/>
      <c r="E17" s="237"/>
      <c r="F17" s="237"/>
      <c r="G17" s="237"/>
      <c r="H17" s="251"/>
      <c r="I17" s="251"/>
      <c r="J17" s="251"/>
      <c r="K17" s="251"/>
      <c r="L17" s="251"/>
      <c r="M17" s="251"/>
      <c r="N17" s="251"/>
      <c r="O17" s="251"/>
      <c r="P17" s="251"/>
      <c r="Q17" s="251"/>
      <c r="R17" s="251"/>
      <c r="S17" s="251"/>
      <c r="T17" s="251"/>
      <c r="U17" s="251"/>
      <c r="V17" s="251"/>
      <c r="W17" s="251"/>
      <c r="X17" s="237"/>
      <c r="Y17" s="237"/>
      <c r="Z17" s="237"/>
      <c r="AA17" s="237"/>
      <c r="AB17" s="237"/>
      <c r="AC17" s="237"/>
      <c r="AD17" s="237"/>
      <c r="AE17" s="237"/>
      <c r="AF17" s="237"/>
      <c r="AG17" s="237"/>
      <c r="AH17" s="237"/>
      <c r="AI17" s="237"/>
      <c r="AJ17" s="237"/>
      <c r="AK17" s="237"/>
      <c r="AL17" s="237"/>
      <c r="AM17" s="237"/>
    </row>
    <row r="18" spans="1:39" ht="18" customHeight="1" x14ac:dyDescent="0.15">
      <c r="A18" s="237" t="s">
        <v>13</v>
      </c>
      <c r="B18" s="237"/>
      <c r="C18" s="237"/>
      <c r="D18" s="237"/>
      <c r="E18" s="237"/>
      <c r="F18" s="237"/>
      <c r="G18" s="237"/>
      <c r="H18" s="239">
        <f>経費支弁者1氏名</f>
        <v>0</v>
      </c>
      <c r="I18" s="239"/>
      <c r="J18" s="239"/>
      <c r="K18" s="239"/>
      <c r="L18" s="239"/>
      <c r="M18" s="239"/>
      <c r="N18" s="239"/>
      <c r="O18" s="239"/>
      <c r="P18" s="239"/>
      <c r="Q18" s="239"/>
      <c r="R18" s="239"/>
      <c r="S18" s="239"/>
      <c r="T18" s="239"/>
      <c r="U18" s="239"/>
      <c r="V18" s="239"/>
      <c r="W18" s="239"/>
      <c r="X18" s="239">
        <f>経費支弁者2氏名</f>
        <v>0</v>
      </c>
      <c r="Y18" s="239"/>
      <c r="Z18" s="239"/>
      <c r="AA18" s="239"/>
      <c r="AB18" s="239"/>
      <c r="AC18" s="239"/>
      <c r="AD18" s="239"/>
      <c r="AE18" s="239"/>
      <c r="AF18" s="239"/>
      <c r="AG18" s="239"/>
      <c r="AH18" s="239"/>
      <c r="AI18" s="239"/>
      <c r="AJ18" s="239"/>
      <c r="AK18" s="239"/>
      <c r="AL18" s="239"/>
      <c r="AM18" s="239"/>
    </row>
    <row r="19" spans="1:39" ht="18" customHeight="1" x14ac:dyDescent="0.15">
      <c r="A19" s="237"/>
      <c r="B19" s="237"/>
      <c r="C19" s="237"/>
      <c r="D19" s="237"/>
      <c r="E19" s="237"/>
      <c r="F19" s="237"/>
      <c r="G19" s="237"/>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row>
    <row r="20" spans="1:39" ht="18" customHeight="1" x14ac:dyDescent="0.15">
      <c r="A20" s="237" t="s">
        <v>14</v>
      </c>
      <c r="B20" s="237"/>
      <c r="C20" s="237"/>
      <c r="D20" s="237"/>
      <c r="E20" s="237"/>
      <c r="F20" s="237"/>
      <c r="G20" s="237"/>
      <c r="H20" s="239" t="str">
        <f>IF(経費支弁者1氏名&lt;&gt;"",VLOOKUP(H22,学生家族構成,15,FALSE),"")</f>
        <v/>
      </c>
      <c r="I20" s="239"/>
      <c r="J20" s="239"/>
      <c r="K20" s="239"/>
      <c r="L20" s="239"/>
      <c r="M20" s="239"/>
      <c r="N20" s="239"/>
      <c r="O20" s="239"/>
      <c r="P20" s="239"/>
      <c r="Q20" s="239"/>
      <c r="R20" s="239"/>
      <c r="S20" s="239"/>
      <c r="T20" s="239"/>
      <c r="U20" s="239"/>
      <c r="V20" s="239"/>
      <c r="W20" s="239"/>
      <c r="X20" s="239" t="str">
        <f>IF(経費支弁者2氏名&lt;&gt;"",VLOOKUP(X22,学生家族構成,15,FALSE),"")</f>
        <v/>
      </c>
      <c r="Y20" s="239"/>
      <c r="Z20" s="239"/>
      <c r="AA20" s="239"/>
      <c r="AB20" s="239"/>
      <c r="AC20" s="239"/>
      <c r="AD20" s="239"/>
      <c r="AE20" s="239"/>
      <c r="AF20" s="239"/>
      <c r="AG20" s="239"/>
      <c r="AH20" s="239"/>
      <c r="AI20" s="239"/>
      <c r="AJ20" s="239"/>
      <c r="AK20" s="239"/>
      <c r="AL20" s="239"/>
      <c r="AM20" s="239"/>
    </row>
    <row r="21" spans="1:39" ht="18" customHeight="1" x14ac:dyDescent="0.15">
      <c r="A21" s="237"/>
      <c r="B21" s="237"/>
      <c r="C21" s="237"/>
      <c r="D21" s="237"/>
      <c r="E21" s="237"/>
      <c r="F21" s="237"/>
      <c r="G21" s="237"/>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39"/>
      <c r="AM21" s="239"/>
    </row>
    <row r="22" spans="1:39" ht="18" customHeight="1" x14ac:dyDescent="0.15">
      <c r="A22" s="237" t="s">
        <v>12</v>
      </c>
      <c r="B22" s="237"/>
      <c r="C22" s="237"/>
      <c r="D22" s="237"/>
      <c r="E22" s="237"/>
      <c r="F22" s="237"/>
      <c r="G22" s="237"/>
      <c r="H22" s="239">
        <f>経費支弁者1続柄</f>
        <v>0</v>
      </c>
      <c r="I22" s="239"/>
      <c r="J22" s="239"/>
      <c r="K22" s="239"/>
      <c r="L22" s="239"/>
      <c r="M22" s="239"/>
      <c r="N22" s="239"/>
      <c r="O22" s="239"/>
      <c r="P22" s="239"/>
      <c r="Q22" s="239"/>
      <c r="R22" s="239"/>
      <c r="S22" s="239"/>
      <c r="T22" s="239"/>
      <c r="U22" s="239"/>
      <c r="V22" s="239"/>
      <c r="W22" s="239"/>
      <c r="X22" s="239">
        <f>経費支弁者2続柄</f>
        <v>0</v>
      </c>
      <c r="Y22" s="239"/>
      <c r="Z22" s="239"/>
      <c r="AA22" s="239"/>
      <c r="AB22" s="239"/>
      <c r="AC22" s="239"/>
      <c r="AD22" s="239"/>
      <c r="AE22" s="239"/>
      <c r="AF22" s="239"/>
      <c r="AG22" s="239"/>
      <c r="AH22" s="239"/>
      <c r="AI22" s="239"/>
      <c r="AJ22" s="239"/>
      <c r="AK22" s="239"/>
      <c r="AL22" s="239"/>
      <c r="AM22" s="239"/>
    </row>
    <row r="23" spans="1:39" ht="18" customHeight="1" x14ac:dyDescent="0.15">
      <c r="A23" s="237"/>
      <c r="B23" s="237"/>
      <c r="C23" s="237"/>
      <c r="D23" s="237"/>
      <c r="E23" s="237"/>
      <c r="F23" s="237"/>
      <c r="G23" s="237"/>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39"/>
    </row>
    <row r="24" spans="1:39" ht="18" customHeight="1" x14ac:dyDescent="0.15">
      <c r="A24" s="237" t="s">
        <v>31</v>
      </c>
      <c r="B24" s="237"/>
      <c r="C24" s="237"/>
      <c r="D24" s="237"/>
      <c r="E24" s="237"/>
      <c r="F24" s="237"/>
      <c r="G24" s="237"/>
      <c r="H24" s="239">
        <f>経費支弁者1勤務先名</f>
        <v>0</v>
      </c>
      <c r="I24" s="239"/>
      <c r="J24" s="239"/>
      <c r="K24" s="239"/>
      <c r="L24" s="239"/>
      <c r="M24" s="239"/>
      <c r="N24" s="239"/>
      <c r="O24" s="239"/>
      <c r="P24" s="239"/>
      <c r="Q24" s="239"/>
      <c r="R24" s="239"/>
      <c r="S24" s="239"/>
      <c r="T24" s="239"/>
      <c r="U24" s="239"/>
      <c r="V24" s="239"/>
      <c r="W24" s="239"/>
      <c r="X24" s="239">
        <f>経費支弁者2勤務先名</f>
        <v>0</v>
      </c>
      <c r="Y24" s="239"/>
      <c r="Z24" s="239"/>
      <c r="AA24" s="239"/>
      <c r="AB24" s="239"/>
      <c r="AC24" s="239"/>
      <c r="AD24" s="239"/>
      <c r="AE24" s="239"/>
      <c r="AF24" s="239"/>
      <c r="AG24" s="239"/>
      <c r="AH24" s="239"/>
      <c r="AI24" s="239"/>
      <c r="AJ24" s="239"/>
      <c r="AK24" s="239"/>
      <c r="AL24" s="239"/>
      <c r="AM24" s="239"/>
    </row>
    <row r="25" spans="1:39" ht="18" customHeight="1" x14ac:dyDescent="0.15">
      <c r="A25" s="237"/>
      <c r="B25" s="237"/>
      <c r="C25" s="237"/>
      <c r="D25" s="237"/>
      <c r="E25" s="237"/>
      <c r="F25" s="237"/>
      <c r="G25" s="237"/>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row>
    <row r="26" spans="1:39" ht="18" customHeight="1" x14ac:dyDescent="0.15">
      <c r="A26" s="237" t="s">
        <v>108</v>
      </c>
      <c r="B26" s="237"/>
      <c r="C26" s="237"/>
      <c r="D26" s="237"/>
      <c r="E26" s="237"/>
      <c r="F26" s="237"/>
      <c r="G26" s="237"/>
      <c r="H26" s="239">
        <f>経費支弁者1職位</f>
        <v>0</v>
      </c>
      <c r="I26" s="239"/>
      <c r="J26" s="239"/>
      <c r="K26" s="239"/>
      <c r="L26" s="239"/>
      <c r="M26" s="239"/>
      <c r="N26" s="239"/>
      <c r="O26" s="239"/>
      <c r="P26" s="239"/>
      <c r="Q26" s="239"/>
      <c r="R26" s="239"/>
      <c r="S26" s="239"/>
      <c r="T26" s="239"/>
      <c r="U26" s="239"/>
      <c r="V26" s="239"/>
      <c r="W26" s="239"/>
      <c r="X26" s="239">
        <f>経費支弁者2職位</f>
        <v>0</v>
      </c>
      <c r="Y26" s="239"/>
      <c r="Z26" s="239"/>
      <c r="AA26" s="239"/>
      <c r="AB26" s="239"/>
      <c r="AC26" s="239"/>
      <c r="AD26" s="239"/>
      <c r="AE26" s="239"/>
      <c r="AF26" s="239"/>
      <c r="AG26" s="239"/>
      <c r="AH26" s="239"/>
      <c r="AI26" s="239"/>
      <c r="AJ26" s="239"/>
      <c r="AK26" s="239"/>
      <c r="AL26" s="239"/>
      <c r="AM26" s="239"/>
    </row>
    <row r="27" spans="1:39" ht="18" customHeight="1" x14ac:dyDescent="0.15">
      <c r="A27" s="237"/>
      <c r="B27" s="237"/>
      <c r="C27" s="237"/>
      <c r="D27" s="237"/>
      <c r="E27" s="237"/>
      <c r="F27" s="237"/>
      <c r="G27" s="237"/>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c r="AM27" s="239"/>
    </row>
    <row r="28" spans="1:39" ht="18" customHeight="1" x14ac:dyDescent="0.15">
      <c r="A28" s="237" t="s">
        <v>164</v>
      </c>
      <c r="B28" s="237"/>
      <c r="C28" s="237"/>
      <c r="D28" s="237"/>
      <c r="E28" s="237"/>
      <c r="F28" s="237"/>
      <c r="G28" s="237"/>
      <c r="H28" s="240" t="s">
        <v>165</v>
      </c>
      <c r="I28" s="240"/>
      <c r="J28" s="240"/>
      <c r="K28" s="240"/>
      <c r="L28" s="240"/>
      <c r="M28" s="241" t="s">
        <v>166</v>
      </c>
      <c r="N28" s="242"/>
      <c r="O28" s="242"/>
      <c r="P28" s="242"/>
      <c r="Q28" s="242"/>
      <c r="R28" s="242"/>
      <c r="S28" s="243"/>
      <c r="T28" s="243"/>
      <c r="U28" s="45" t="s">
        <v>173</v>
      </c>
      <c r="V28" s="43" t="str">
        <f>IF(AND(経費支弁者1氏名&lt;&gt;0,学生国籍="中国"),"元","")</f>
        <v/>
      </c>
      <c r="W28" s="44" t="s">
        <v>174</v>
      </c>
      <c r="X28" s="240" t="s">
        <v>165</v>
      </c>
      <c r="Y28" s="240"/>
      <c r="Z28" s="240"/>
      <c r="AA28" s="240"/>
      <c r="AB28" s="240"/>
      <c r="AC28" s="241" t="s">
        <v>166</v>
      </c>
      <c r="AD28" s="242"/>
      <c r="AE28" s="242"/>
      <c r="AF28" s="242"/>
      <c r="AG28" s="242"/>
      <c r="AH28" s="242"/>
      <c r="AI28" s="243"/>
      <c r="AJ28" s="243"/>
      <c r="AK28" s="45" t="s">
        <v>173</v>
      </c>
      <c r="AL28" s="43" t="str">
        <f>IF(AND(経費支弁者2氏名&lt;&gt;0,学生国籍="中国"),"元","")</f>
        <v/>
      </c>
      <c r="AM28" s="44" t="s">
        <v>174</v>
      </c>
    </row>
    <row r="29" spans="1:39" ht="18" customHeight="1" x14ac:dyDescent="0.15">
      <c r="A29" s="237"/>
      <c r="B29" s="237"/>
      <c r="C29" s="237"/>
      <c r="D29" s="237"/>
      <c r="E29" s="237"/>
      <c r="F29" s="237"/>
      <c r="G29" s="237"/>
      <c r="H29" s="239" t="str">
        <f>IF(AND(経費支弁者1氏名&lt;&gt;0,申請年&lt;&gt;0),申請年-3,"")</f>
        <v/>
      </c>
      <c r="I29" s="239"/>
      <c r="J29" s="239"/>
      <c r="K29" s="239"/>
      <c r="L29" s="239"/>
      <c r="M29" s="240" t="s">
        <v>167</v>
      </c>
      <c r="N29" s="240"/>
      <c r="O29" s="240"/>
      <c r="P29" s="240"/>
      <c r="Q29" s="238"/>
      <c r="R29" s="238"/>
      <c r="S29" s="238"/>
      <c r="T29" s="238"/>
      <c r="U29" s="238"/>
      <c r="V29" s="238"/>
      <c r="W29" s="238"/>
      <c r="X29" s="239" t="str">
        <f>IF(AND(経費支弁者2氏名&lt;&gt;0,申請年&lt;&gt;0),申請年-3,"")</f>
        <v/>
      </c>
      <c r="Y29" s="239"/>
      <c r="Z29" s="239"/>
      <c r="AA29" s="239"/>
      <c r="AB29" s="239"/>
      <c r="AC29" s="240" t="s">
        <v>167</v>
      </c>
      <c r="AD29" s="240"/>
      <c r="AE29" s="240"/>
      <c r="AF29" s="240"/>
      <c r="AG29" s="238"/>
      <c r="AH29" s="238"/>
      <c r="AI29" s="238"/>
      <c r="AJ29" s="238"/>
      <c r="AK29" s="238"/>
      <c r="AL29" s="238"/>
      <c r="AM29" s="238"/>
    </row>
    <row r="30" spans="1:39" ht="18" customHeight="1" x14ac:dyDescent="0.15">
      <c r="A30" s="237"/>
      <c r="B30" s="237"/>
      <c r="C30" s="237"/>
      <c r="D30" s="237"/>
      <c r="E30" s="237"/>
      <c r="F30" s="237"/>
      <c r="G30" s="237"/>
      <c r="H30" s="239"/>
      <c r="I30" s="239"/>
      <c r="J30" s="239"/>
      <c r="K30" s="239"/>
      <c r="L30" s="239"/>
      <c r="M30" s="240" t="s">
        <v>168</v>
      </c>
      <c r="N30" s="240"/>
      <c r="O30" s="240"/>
      <c r="P30" s="240"/>
      <c r="Q30" s="238"/>
      <c r="R30" s="238"/>
      <c r="S30" s="238"/>
      <c r="T30" s="238"/>
      <c r="U30" s="238"/>
      <c r="V30" s="238"/>
      <c r="W30" s="238"/>
      <c r="X30" s="239"/>
      <c r="Y30" s="239"/>
      <c r="Z30" s="239"/>
      <c r="AA30" s="239"/>
      <c r="AB30" s="239"/>
      <c r="AC30" s="240" t="s">
        <v>168</v>
      </c>
      <c r="AD30" s="240"/>
      <c r="AE30" s="240"/>
      <c r="AF30" s="240"/>
      <c r="AG30" s="238"/>
      <c r="AH30" s="238"/>
      <c r="AI30" s="238"/>
      <c r="AJ30" s="238"/>
      <c r="AK30" s="238"/>
      <c r="AL30" s="238"/>
      <c r="AM30" s="238"/>
    </row>
    <row r="31" spans="1:39" s="37" customFormat="1" ht="18" customHeight="1" x14ac:dyDescent="0.15">
      <c r="A31" s="237"/>
      <c r="B31" s="237"/>
      <c r="C31" s="237"/>
      <c r="D31" s="237"/>
      <c r="E31" s="237"/>
      <c r="F31" s="237"/>
      <c r="G31" s="237"/>
      <c r="H31" s="239" t="str">
        <f>IF(AND(経費支弁者1氏名&lt;&gt;0,申請年&lt;&gt;0),申請年-2,"")</f>
        <v/>
      </c>
      <c r="I31" s="239"/>
      <c r="J31" s="239"/>
      <c r="K31" s="239"/>
      <c r="L31" s="239"/>
      <c r="M31" s="240" t="s">
        <v>167</v>
      </c>
      <c r="N31" s="240"/>
      <c r="O31" s="240"/>
      <c r="P31" s="240"/>
      <c r="Q31" s="238"/>
      <c r="R31" s="238"/>
      <c r="S31" s="238"/>
      <c r="T31" s="238"/>
      <c r="U31" s="238"/>
      <c r="V31" s="238"/>
      <c r="W31" s="238"/>
      <c r="X31" s="239" t="str">
        <f>IF(AND(経費支弁者2氏名&lt;&gt;0,申請年&lt;&gt;0),申請年-2,"")</f>
        <v/>
      </c>
      <c r="Y31" s="239"/>
      <c r="Z31" s="239"/>
      <c r="AA31" s="239"/>
      <c r="AB31" s="239"/>
      <c r="AC31" s="240" t="s">
        <v>167</v>
      </c>
      <c r="AD31" s="240"/>
      <c r="AE31" s="240"/>
      <c r="AF31" s="240"/>
      <c r="AG31" s="238"/>
      <c r="AH31" s="238"/>
      <c r="AI31" s="238"/>
      <c r="AJ31" s="238"/>
      <c r="AK31" s="238"/>
      <c r="AL31" s="238"/>
      <c r="AM31" s="238"/>
    </row>
    <row r="32" spans="1:39" s="37" customFormat="1" ht="18" customHeight="1" x14ac:dyDescent="0.15">
      <c r="A32" s="237"/>
      <c r="B32" s="237"/>
      <c r="C32" s="237"/>
      <c r="D32" s="237"/>
      <c r="E32" s="237"/>
      <c r="F32" s="237"/>
      <c r="G32" s="237"/>
      <c r="H32" s="239"/>
      <c r="I32" s="239"/>
      <c r="J32" s="239"/>
      <c r="K32" s="239"/>
      <c r="L32" s="239"/>
      <c r="M32" s="240" t="s">
        <v>168</v>
      </c>
      <c r="N32" s="240"/>
      <c r="O32" s="240"/>
      <c r="P32" s="240"/>
      <c r="Q32" s="238"/>
      <c r="R32" s="238"/>
      <c r="S32" s="238"/>
      <c r="T32" s="238"/>
      <c r="U32" s="238"/>
      <c r="V32" s="238"/>
      <c r="W32" s="238"/>
      <c r="X32" s="239"/>
      <c r="Y32" s="239"/>
      <c r="Z32" s="239"/>
      <c r="AA32" s="239"/>
      <c r="AB32" s="239"/>
      <c r="AC32" s="240" t="s">
        <v>168</v>
      </c>
      <c r="AD32" s="240"/>
      <c r="AE32" s="240"/>
      <c r="AF32" s="240"/>
      <c r="AG32" s="238"/>
      <c r="AH32" s="238"/>
      <c r="AI32" s="238"/>
      <c r="AJ32" s="238"/>
      <c r="AK32" s="238"/>
      <c r="AL32" s="238"/>
      <c r="AM32" s="238"/>
    </row>
    <row r="33" spans="1:45" s="37" customFormat="1" ht="18" customHeight="1" x14ac:dyDescent="0.15">
      <c r="A33" s="237"/>
      <c r="B33" s="237"/>
      <c r="C33" s="237"/>
      <c r="D33" s="237"/>
      <c r="E33" s="237"/>
      <c r="F33" s="237"/>
      <c r="G33" s="237"/>
      <c r="H33" s="239" t="str">
        <f>IF(AND(経費支弁者1氏名&lt;&gt;0,申請年&lt;&gt;0),申請年-1,"")</f>
        <v/>
      </c>
      <c r="I33" s="239"/>
      <c r="J33" s="239"/>
      <c r="K33" s="239"/>
      <c r="L33" s="239"/>
      <c r="M33" s="240" t="s">
        <v>167</v>
      </c>
      <c r="N33" s="240"/>
      <c r="O33" s="240"/>
      <c r="P33" s="240"/>
      <c r="Q33" s="238"/>
      <c r="R33" s="238"/>
      <c r="S33" s="238"/>
      <c r="T33" s="238"/>
      <c r="U33" s="238"/>
      <c r="V33" s="238"/>
      <c r="W33" s="238"/>
      <c r="X33" s="239" t="str">
        <f>IF(AND(経費支弁者2氏名&lt;&gt;0,申請年&lt;&gt;0),申請年-1,"")</f>
        <v/>
      </c>
      <c r="Y33" s="239"/>
      <c r="Z33" s="239"/>
      <c r="AA33" s="239"/>
      <c r="AB33" s="239"/>
      <c r="AC33" s="240" t="s">
        <v>167</v>
      </c>
      <c r="AD33" s="240"/>
      <c r="AE33" s="240"/>
      <c r="AF33" s="240"/>
      <c r="AG33" s="238"/>
      <c r="AH33" s="238"/>
      <c r="AI33" s="238"/>
      <c r="AJ33" s="238"/>
      <c r="AK33" s="238"/>
      <c r="AL33" s="238"/>
      <c r="AM33" s="238"/>
    </row>
    <row r="34" spans="1:45" s="37" customFormat="1" ht="18" customHeight="1" x14ac:dyDescent="0.15">
      <c r="A34" s="237"/>
      <c r="B34" s="237"/>
      <c r="C34" s="237"/>
      <c r="D34" s="237"/>
      <c r="E34" s="237"/>
      <c r="F34" s="237"/>
      <c r="G34" s="237"/>
      <c r="H34" s="239"/>
      <c r="I34" s="239"/>
      <c r="J34" s="239"/>
      <c r="K34" s="239"/>
      <c r="L34" s="239"/>
      <c r="M34" s="240" t="s">
        <v>168</v>
      </c>
      <c r="N34" s="240"/>
      <c r="O34" s="240"/>
      <c r="P34" s="240"/>
      <c r="Q34" s="238"/>
      <c r="R34" s="238"/>
      <c r="S34" s="238"/>
      <c r="T34" s="238"/>
      <c r="U34" s="238"/>
      <c r="V34" s="238"/>
      <c r="W34" s="238"/>
      <c r="X34" s="239"/>
      <c r="Y34" s="239"/>
      <c r="Z34" s="239"/>
      <c r="AA34" s="239"/>
      <c r="AB34" s="239"/>
      <c r="AC34" s="240" t="s">
        <v>168</v>
      </c>
      <c r="AD34" s="240"/>
      <c r="AE34" s="240"/>
      <c r="AF34" s="240"/>
      <c r="AG34" s="238"/>
      <c r="AH34" s="238"/>
      <c r="AI34" s="238"/>
      <c r="AJ34" s="238"/>
      <c r="AK34" s="238"/>
      <c r="AL34" s="238"/>
      <c r="AM34" s="238"/>
    </row>
    <row r="35" spans="1:45" ht="18"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row>
    <row r="36" spans="1:45" ht="18"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row>
    <row r="37" spans="1:45" ht="18" customHeight="1" x14ac:dyDescent="0.15">
      <c r="A37" s="3" t="s">
        <v>169</v>
      </c>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row>
    <row r="38" spans="1:45" ht="18" customHeight="1"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row>
    <row r="39" spans="1:45" ht="18"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row>
    <row r="40" spans="1:45" ht="18" customHeight="1" x14ac:dyDescent="0.15">
      <c r="A40" s="3"/>
      <c r="B40" s="3"/>
      <c r="C40" s="3"/>
      <c r="D40" s="3"/>
      <c r="E40" s="3"/>
      <c r="F40" s="3"/>
      <c r="Q40" s="2" t="s">
        <v>17</v>
      </c>
      <c r="X40" s="215" t="s">
        <v>22</v>
      </c>
      <c r="Y40" s="183">
        <f>経費支弁者1氏名</f>
        <v>0</v>
      </c>
      <c r="Z40" s="183"/>
      <c r="AA40" s="183"/>
      <c r="AB40" s="183"/>
      <c r="AC40" s="183"/>
      <c r="AD40" s="183"/>
      <c r="AE40" s="183"/>
      <c r="AF40" s="183"/>
      <c r="AG40" s="183"/>
      <c r="AH40" s="183"/>
      <c r="AI40" s="111" t="s">
        <v>151</v>
      </c>
      <c r="AJ40" s="111"/>
    </row>
    <row r="41" spans="1:45" ht="18" customHeight="1" x14ac:dyDescent="0.15">
      <c r="A41" s="3"/>
      <c r="B41" s="3"/>
      <c r="C41" s="3"/>
      <c r="D41" s="3"/>
      <c r="E41" s="3"/>
      <c r="F41" s="3"/>
      <c r="P41" s="2"/>
      <c r="Q41" s="3" t="s">
        <v>170</v>
      </c>
      <c r="R41" s="5"/>
      <c r="S41" s="5"/>
      <c r="X41" s="216"/>
      <c r="Y41" s="184"/>
      <c r="Z41" s="184"/>
      <c r="AA41" s="184"/>
      <c r="AB41" s="184"/>
      <c r="AC41" s="184"/>
      <c r="AD41" s="184"/>
      <c r="AE41" s="184"/>
      <c r="AF41" s="184"/>
      <c r="AG41" s="184"/>
      <c r="AH41" s="184"/>
      <c r="AI41" s="112"/>
      <c r="AJ41" s="112"/>
    </row>
    <row r="42" spans="1:45" ht="18" customHeight="1" x14ac:dyDescent="0.15">
      <c r="A42" s="3"/>
      <c r="B42" s="3"/>
      <c r="C42" s="3"/>
      <c r="D42" s="3"/>
      <c r="E42" s="3"/>
      <c r="F42" s="3"/>
      <c r="N42" s="3"/>
      <c r="O42" s="3"/>
      <c r="P42" s="3"/>
      <c r="Q42" s="3"/>
      <c r="R42" s="3"/>
      <c r="X42" s="249" t="s">
        <v>23</v>
      </c>
      <c r="Y42" s="247">
        <f>経費支弁者2氏名</f>
        <v>0</v>
      </c>
      <c r="Z42" s="247"/>
      <c r="AA42" s="247"/>
      <c r="AB42" s="247"/>
      <c r="AC42" s="247"/>
      <c r="AD42" s="247"/>
      <c r="AE42" s="247"/>
      <c r="AF42" s="247"/>
      <c r="AG42" s="247"/>
      <c r="AH42" s="247"/>
      <c r="AI42" s="248" t="s">
        <v>151</v>
      </c>
      <c r="AJ42" s="248"/>
      <c r="AK42" s="3"/>
      <c r="AL42" s="3"/>
      <c r="AM42" s="3"/>
    </row>
    <row r="43" spans="1:45" ht="18" customHeight="1" x14ac:dyDescent="0.15">
      <c r="A43" s="3"/>
      <c r="B43" s="3"/>
      <c r="C43" s="3"/>
      <c r="D43" s="3"/>
      <c r="E43" s="3"/>
      <c r="F43" s="3"/>
      <c r="N43" s="3"/>
      <c r="O43" s="3"/>
      <c r="P43" s="3"/>
      <c r="Q43" s="3"/>
      <c r="R43" s="3"/>
      <c r="S43" s="19"/>
      <c r="X43" s="216"/>
      <c r="Y43" s="184"/>
      <c r="Z43" s="184"/>
      <c r="AA43" s="184"/>
      <c r="AB43" s="184"/>
      <c r="AC43" s="184"/>
      <c r="AD43" s="184"/>
      <c r="AE43" s="184"/>
      <c r="AF43" s="184"/>
      <c r="AG43" s="184"/>
      <c r="AH43" s="184"/>
      <c r="AI43" s="112"/>
      <c r="AJ43" s="112"/>
      <c r="AK43" s="3"/>
      <c r="AL43" s="3"/>
      <c r="AM43" s="3"/>
    </row>
    <row r="44" spans="1:45" ht="18" customHeight="1" x14ac:dyDescent="0.15">
      <c r="A44" s="3"/>
      <c r="B44" s="3"/>
      <c r="C44" s="3"/>
      <c r="D44" s="3"/>
      <c r="E44" s="3"/>
      <c r="F44" s="3"/>
      <c r="N44" s="3"/>
      <c r="O44" s="3"/>
      <c r="P44" s="3"/>
      <c r="Q44" s="3"/>
      <c r="R44" s="3"/>
      <c r="S44" s="19"/>
      <c r="X44" s="41"/>
      <c r="Y44" s="18"/>
      <c r="Z44" s="18"/>
      <c r="AA44" s="18"/>
      <c r="AB44" s="18"/>
      <c r="AC44" s="18"/>
      <c r="AD44" s="18"/>
      <c r="AE44" s="18"/>
      <c r="AF44" s="18"/>
      <c r="AG44" s="18"/>
      <c r="AH44" s="18"/>
      <c r="AI44" s="18"/>
      <c r="AJ44" s="18"/>
      <c r="AK44" s="3"/>
      <c r="AL44" s="3"/>
      <c r="AM44" s="3"/>
    </row>
    <row r="45" spans="1:45" ht="18"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19"/>
      <c r="AO45" s="19"/>
      <c r="AP45" s="19"/>
      <c r="AQ45" s="19"/>
      <c r="AR45" s="19"/>
      <c r="AS45" s="19"/>
    </row>
    <row r="46" spans="1:45" ht="18"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12"/>
      <c r="Z46" s="250">
        <f>'A1-入学願書'!V57</f>
        <v>0</v>
      </c>
      <c r="AA46" s="250"/>
      <c r="AB46" s="250"/>
      <c r="AC46" s="250"/>
      <c r="AD46" s="2" t="s">
        <v>2</v>
      </c>
      <c r="AE46" s="246">
        <f>'A1-入学願書'!AD57</f>
        <v>0</v>
      </c>
      <c r="AF46" s="246"/>
      <c r="AG46" s="2" t="s">
        <v>3</v>
      </c>
      <c r="AH46" s="246">
        <f>'A1-入学願書'!AJ57</f>
        <v>0</v>
      </c>
      <c r="AI46" s="246"/>
      <c r="AJ46" s="2" t="s">
        <v>4</v>
      </c>
      <c r="AL46" s="3"/>
      <c r="AM46" s="3"/>
      <c r="AN46" s="19"/>
      <c r="AO46" s="19"/>
      <c r="AP46" s="19"/>
      <c r="AQ46" s="19"/>
      <c r="AR46" s="19"/>
      <c r="AS46" s="19"/>
    </row>
    <row r="47" spans="1:45" ht="18" customHeight="1"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19"/>
      <c r="AO47" s="19"/>
      <c r="AP47" s="19"/>
      <c r="AQ47" s="19"/>
      <c r="AR47" s="19"/>
      <c r="AS47" s="19"/>
    </row>
    <row r="48" spans="1:45" ht="18" customHeight="1"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19"/>
      <c r="AO48" s="19"/>
      <c r="AP48" s="19"/>
      <c r="AQ48" s="19"/>
      <c r="AR48" s="19"/>
      <c r="AS48" s="19"/>
    </row>
    <row r="49" spans="1:39" ht="18" customHeight="1"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ht="18" customHeight="1"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row>
    <row r="51" spans="1:39" ht="18" customHeight="1"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row>
    <row r="52" spans="1:39" ht="18" customHeight="1" x14ac:dyDescent="0.15">
      <c r="A52" s="5"/>
      <c r="B52" s="5"/>
      <c r="C52" s="5"/>
      <c r="D52" s="2"/>
      <c r="E52" s="2"/>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0"/>
    </row>
    <row r="53" spans="1:39" ht="18" customHeight="1" x14ac:dyDescent="0.15">
      <c r="A53" s="5"/>
      <c r="B53" s="5"/>
      <c r="C53" s="5"/>
      <c r="D53" s="5"/>
      <c r="E53" s="5"/>
      <c r="F53" s="5"/>
      <c r="G53" s="2"/>
      <c r="H53" s="5"/>
      <c r="I53" s="5"/>
      <c r="J53" s="5"/>
      <c r="K53" s="5"/>
      <c r="L53" s="5"/>
      <c r="M53" s="35"/>
      <c r="N53" s="19"/>
      <c r="O53" s="19"/>
      <c r="P53" s="19"/>
      <c r="Q53" s="19"/>
      <c r="R53" s="19"/>
      <c r="S53" s="19"/>
      <c r="T53" s="19"/>
      <c r="U53" s="19"/>
      <c r="V53" s="19"/>
      <c r="W53" s="19"/>
      <c r="X53" s="19"/>
      <c r="Y53" s="19"/>
      <c r="Z53" s="5"/>
      <c r="AA53" s="35"/>
      <c r="AB53" s="19"/>
      <c r="AC53" s="19"/>
      <c r="AD53" s="19"/>
      <c r="AE53" s="19"/>
      <c r="AF53" s="19"/>
      <c r="AG53" s="19"/>
      <c r="AH53" s="19"/>
      <c r="AI53" s="19"/>
      <c r="AJ53" s="19"/>
      <c r="AK53" s="19"/>
      <c r="AL53" s="19"/>
      <c r="AM53" s="19"/>
    </row>
    <row r="54" spans="1:39" ht="18" customHeight="1" x14ac:dyDescent="0.15">
      <c r="A54" s="5"/>
      <c r="B54" s="5"/>
      <c r="C54" s="5"/>
      <c r="D54" s="5"/>
      <c r="E54" s="5"/>
      <c r="F54" s="5"/>
      <c r="G54" s="40"/>
      <c r="H54" s="5"/>
      <c r="I54" s="5"/>
      <c r="J54" s="5"/>
      <c r="K54" s="5"/>
      <c r="L54" s="5"/>
      <c r="M54" s="35"/>
      <c r="N54" s="19"/>
      <c r="O54" s="19"/>
      <c r="P54" s="19"/>
      <c r="Q54" s="19"/>
      <c r="R54" s="19"/>
      <c r="S54" s="19"/>
      <c r="T54" s="19"/>
      <c r="U54" s="19"/>
      <c r="V54" s="19"/>
      <c r="W54" s="19"/>
      <c r="X54" s="19"/>
      <c r="Y54" s="19"/>
      <c r="Z54" s="19"/>
      <c r="AA54" s="35"/>
      <c r="AB54" s="19"/>
      <c r="AC54" s="19"/>
      <c r="AD54" s="19"/>
      <c r="AE54" s="19"/>
      <c r="AF54" s="19"/>
      <c r="AG54" s="19"/>
      <c r="AH54" s="19"/>
      <c r="AI54" s="19"/>
      <c r="AJ54" s="19"/>
      <c r="AK54" s="19"/>
      <c r="AL54" s="19"/>
      <c r="AM54" s="19"/>
    </row>
    <row r="55" spans="1:39" ht="18" customHeight="1" x14ac:dyDescent="0.15">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row>
    <row r="56" spans="1:39" ht="18" customHeight="1" x14ac:dyDescent="0.15">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row>
    <row r="57" spans="1:39" ht="18" customHeight="1" x14ac:dyDescent="0.15">
      <c r="B57" s="30"/>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row>
    <row r="58" spans="1:39" ht="18" customHeight="1" x14ac:dyDescent="0.15">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row>
    <row r="59" spans="1:39" ht="18" customHeight="1" x14ac:dyDescent="0.15">
      <c r="B59" s="30"/>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row>
    <row r="60" spans="1:39" ht="18" customHeight="1" x14ac:dyDescent="0.15">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row>
    <row r="61" spans="1:39" ht="18" customHeight="1" x14ac:dyDescent="0.15">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row>
    <row r="62" spans="1:39" ht="18" customHeight="1" x14ac:dyDescent="0.15">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row>
    <row r="63" spans="1:39" ht="18" customHeight="1" x14ac:dyDescent="0.15">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row>
    <row r="64" spans="1:39" ht="18" customHeight="1" x14ac:dyDescent="0.15">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row>
    <row r="65" spans="2:39" ht="18" customHeight="1" x14ac:dyDescent="0.15">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row>
  </sheetData>
  <sheetProtection algorithmName="SHA-512" hashValue="W4j8MoOCKHtXCFs56NMZnRmbGs9TrHH45xe8GkBx8G7Ei102aikc12JAGIeL2GYdWHBNoPPGGkFFK7m6XUQq4w==" saltValue="N733ebIRLVUCZGF2V222rA==" spinCount="100000" sheet="1" objects="1" scenarios="1" selectLockedCells="1"/>
  <mergeCells count="71">
    <mergeCell ref="K6:AD7"/>
    <mergeCell ref="H20:W21"/>
    <mergeCell ref="X20:AM21"/>
    <mergeCell ref="X16:AM17"/>
    <mergeCell ref="H28:L28"/>
    <mergeCell ref="X26:AM27"/>
    <mergeCell ref="H18:W19"/>
    <mergeCell ref="H22:W23"/>
    <mergeCell ref="X22:AM23"/>
    <mergeCell ref="H24:W25"/>
    <mergeCell ref="X24:AM25"/>
    <mergeCell ref="H26:W27"/>
    <mergeCell ref="B3:J8"/>
    <mergeCell ref="A16:G17"/>
    <mergeCell ref="H16:W17"/>
    <mergeCell ref="A18:G19"/>
    <mergeCell ref="A28:G34"/>
    <mergeCell ref="H33:L34"/>
    <mergeCell ref="AI40:AJ41"/>
    <mergeCell ref="M34:P34"/>
    <mergeCell ref="Y40:AH41"/>
    <mergeCell ref="AC34:AF34"/>
    <mergeCell ref="H31:L32"/>
    <mergeCell ref="Q30:W30"/>
    <mergeCell ref="M31:P31"/>
    <mergeCell ref="AG34:AM34"/>
    <mergeCell ref="M32:P32"/>
    <mergeCell ref="X40:X41"/>
    <mergeCell ref="Q34:W34"/>
    <mergeCell ref="AC32:AF32"/>
    <mergeCell ref="Q32:W32"/>
    <mergeCell ref="M33:P33"/>
    <mergeCell ref="AH46:AI46"/>
    <mergeCell ref="Y42:AH43"/>
    <mergeCell ref="AI42:AJ43"/>
    <mergeCell ref="X42:X43"/>
    <mergeCell ref="Z46:AC46"/>
    <mergeCell ref="AE46:AF46"/>
    <mergeCell ref="Q33:W33"/>
    <mergeCell ref="AG33:AM33"/>
    <mergeCell ref="X33:AB34"/>
    <mergeCell ref="AC33:AF33"/>
    <mergeCell ref="AG32:AM32"/>
    <mergeCell ref="X18:AM19"/>
    <mergeCell ref="Q29:W29"/>
    <mergeCell ref="M29:P29"/>
    <mergeCell ref="Q31:W31"/>
    <mergeCell ref="AC28:AH28"/>
    <mergeCell ref="AG29:AM29"/>
    <mergeCell ref="AI28:AJ28"/>
    <mergeCell ref="H11:S11"/>
    <mergeCell ref="H13:L13"/>
    <mergeCell ref="N13:O13"/>
    <mergeCell ref="Q13:R13"/>
    <mergeCell ref="AA13:AF13"/>
    <mergeCell ref="A20:G21"/>
    <mergeCell ref="A22:G23"/>
    <mergeCell ref="AG30:AM30"/>
    <mergeCell ref="X31:AB32"/>
    <mergeCell ref="A24:G25"/>
    <mergeCell ref="A26:G27"/>
    <mergeCell ref="H29:L30"/>
    <mergeCell ref="M30:P30"/>
    <mergeCell ref="M28:R28"/>
    <mergeCell ref="S28:T28"/>
    <mergeCell ref="AG31:AM31"/>
    <mergeCell ref="AC31:AF31"/>
    <mergeCell ref="AC30:AF30"/>
    <mergeCell ref="X29:AB30"/>
    <mergeCell ref="AC29:AF29"/>
    <mergeCell ref="X28:AB28"/>
  </mergeCells>
  <phoneticPr fontId="1"/>
  <conditionalFormatting sqref="Q29:W34">
    <cfRule type="containsBlanks" dxfId="0" priority="2">
      <formula>LEN(TRIM(Q29))=0</formula>
    </cfRule>
  </conditionalFormatting>
  <dataValidations xWindow="672" yWindow="740" count="4">
    <dataValidation allowBlank="1" showInputMessage="1" showErrorMessage="1" prompt="经费支付人两人合计金额_x000a__x000a_税前10万人民币以上_x000a_税后8万人民币以上" sqref="AG30:AM34" xr:uid="{00000000-0002-0000-0300-000000000000}"/>
    <dataValidation type="whole" operator="greaterThan" allowBlank="1" showInputMessage="1" showErrorMessage="1" error="请写入精确数字。_x000a__x000a_例： ×20万→　〇200000" prompt="经费支付人一人或两人合计金额_x000a__x000a_税前10万人民币以上_x000a_税后8万人民币以上" sqref="Q30:W34" xr:uid="{00000000-0002-0000-0300-000001000000}">
      <formula1>0</formula1>
    </dataValidation>
    <dataValidation type="decimal" operator="greaterThan" allowBlank="1" showInputMessage="1" showErrorMessage="1" error="请写入精确数字。_x000a__x000a_例： ×20万→　〇200000" prompt="经费支付人一人或两人合计金额_x000a__x000a_税前10万人民币以上_x000a_税后8万人民币以上" sqref="Q29:W29" xr:uid="{00000000-0002-0000-0300-000002000000}">
      <formula1>0</formula1>
    </dataValidation>
    <dataValidation type="decimal" operator="greaterThanOrEqual" allowBlank="1" showInputMessage="1" showErrorMessage="1" error="请写入精确数字。_x000a__x000a_例： ×20万→　〇200000" prompt="经费支付人两人合计金额_x000a__x000a_税前10万人民币以上_x000a_税后8万人民币以上" sqref="AG29:AM29" xr:uid="{00000000-0002-0000-0300-000003000000}">
      <formula1>0</formula1>
    </dataValidation>
  </dataValidations>
  <printOptions horizontalCentered="1"/>
  <pageMargins left="0.59055118110236227" right="0.59055118110236227" top="0.55118110236220474" bottom="0.35433070866141736" header="0.31496062992125984" footer="0.31496062992125984"/>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0 4 c c e 5 e 3 - 3 5 d e - 4 e 3 e - a 3 c 5 - 6 f 9 7 d 5 b 6 a 6 7 d "   x m l n s = " h t t p : / / s c h e m a s . m i c r o s o f t . c o m / D a t a M a s h u p " > A A A A A B c D A A B Q S w M E F A A C A A g A x 1 L i U J 7 / S r 6 n A A A A + Q A A A B I A H A B D b 2 5 m a W c v U G F j a 2 F n Z S 5 4 b W w g o h g A K K A U A A A A A A A A A A A A A A A A A A A A A A A A A A A A h Y + 9 D o I w G E V f h X S n f 0 S j 5 K M M b k Y S E h P j 2 m C F K h R D i + X d H H w k X 0 E S R d 0 c 7 8 k Z z n 3 c 7 p A O T R 1 c V W d 1 a x L E M E W B M k V 7 0 K Z M U O + O 4 Q K l A n J Z n G W p g l E 2 N h 7 s I U G V c 5 e Y E O 8 9 9 h F u u 5 J w S h n Z Z 5 t t U a l G o o + s / 8 u h N t Z J U y g k Y P e K E R z P G Z 6 x J c c s o g z I x C H T 5 u v w M R l T I D 8 Q V n 3 t + k 6 J k w z X O Z B p A n n f E E 9 Q S w M E F A A C A A g A x 1 L i 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d S 4 l A o i k e 4 D g A A A B E A A A A T A B w A R m 9 y b X V s Y X M v U 2 V j d G l v b j E u b S C i G A A o o B Q A A A A A A A A A A A A A A A A A A A A A A A A A A A A r T k 0 u y c z P U w i G 0 I b W A F B L A Q I t A B Q A A g A I A M d S 4 l C e / 0 q + p w A A A P k A A A A S A A A A A A A A A A A A A A A A A A A A A A B D b 2 5 m a W c v U G F j a 2 F n Z S 5 4 b W x Q S w E C L Q A U A A I A C A D H U u J Q D 8 r p q 6 Q A A A D p A A A A E w A A A A A A A A A A A A A A A A D z A A A A W 0 N v b n R l b n R f V H l w Z X N d L n h t b F B L A Q I t A B Q A A g A I A M d S 4 l A 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s j n O h T x V S b T 3 b s a n Z j R o A A A A A A I A A A A A A B B m A A A A A Q A A I A A A A I A c I p g 9 5 0 P 0 o 1 i s X y p A p D i C T O n E s i V / B d V D K u c 1 K H n 4 A A A A A A 6 A A A A A A g A A I A A A A G Z q T Z 8 8 k u 2 O x U Y I p P n c f 3 n g E 2 g / d t 8 2 5 O 7 + 2 h 7 c L 6 7 F U A A A A A J s k P E N + d R p E 9 s m i h a L F k 4 e x o n H N f 6 r u Y 3 0 / m 9 1 v 9 E N E L R u w t D g n / V j Z 5 8 x 5 e 8 3 f d 4 e Q r 2 1 n a l E a R h J 1 p i c 1 Y / 8 S P V K h N 6 1 Q z B e c g P q Q N W R Q A A A A C T n H o j c l N J T L H W s 3 E u R t b y Q 5 A q k 9 Y W g e E 5 y 3 A z S v t G / O s t f f + C 1 W x I J W J n D A u I q g 7 Z O T Q p 8 Y 0 7 D j T p E 3 e w p I t Y = < / D a t a M a s h u p > 
</file>

<file path=customXml/itemProps1.xml><?xml version="1.0" encoding="utf-8"?>
<ds:datastoreItem xmlns:ds="http://schemas.openxmlformats.org/officeDocument/2006/customXml" ds:itemID="{035B11FB-D50D-4E53-B82F-1CD4E7DC9CD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41</vt:i4>
      </vt:variant>
    </vt:vector>
  </HeadingPairs>
  <TitlesOfParts>
    <vt:vector size="45" baseType="lpstr">
      <vt:lpstr>A1-入学願書</vt:lpstr>
      <vt:lpstr>A2-履歴書</vt:lpstr>
      <vt:lpstr>B1-経費支弁書</vt:lpstr>
      <vt:lpstr>B2-年収調査票</vt:lpstr>
      <vt:lpstr>'A1-入学願書'!Print_Area</vt:lpstr>
      <vt:lpstr>'A2-履歴書'!Print_Area</vt:lpstr>
      <vt:lpstr>'B1-経費支弁書'!Print_Area</vt:lpstr>
      <vt:lpstr>'B2-年収調査票'!Print_Area</vt:lpstr>
      <vt:lpstr>コース</vt:lpstr>
      <vt:lpstr>学生家族構成</vt:lpstr>
      <vt:lpstr>学生携帯電話</vt:lpstr>
      <vt:lpstr>学生現住所</vt:lpstr>
      <vt:lpstr>学生戸籍地</vt:lpstr>
      <vt:lpstr>学生国籍</vt:lpstr>
      <vt:lpstr>学生氏名英</vt:lpstr>
      <vt:lpstr>学生氏名旧英</vt:lpstr>
      <vt:lpstr>学生氏名旧中</vt:lpstr>
      <vt:lpstr>学生氏名中</vt:lpstr>
      <vt:lpstr>学生出生地</vt:lpstr>
      <vt:lpstr>学生性別</vt:lpstr>
      <vt:lpstr>学生生月</vt:lpstr>
      <vt:lpstr>学生生日</vt:lpstr>
      <vt:lpstr>学生生年</vt:lpstr>
      <vt:lpstr>学生日能レベル</vt:lpstr>
      <vt:lpstr>学生日能点数</vt:lpstr>
      <vt:lpstr>期生</vt:lpstr>
      <vt:lpstr>経費支弁者1勤務先所在地</vt:lpstr>
      <vt:lpstr>経費支弁者1勤務先電話</vt:lpstr>
      <vt:lpstr>経費支弁者1勤務先名</vt:lpstr>
      <vt:lpstr>経費支弁者1携帯</vt:lpstr>
      <vt:lpstr>経費支弁者1現住所</vt:lpstr>
      <vt:lpstr>経費支弁者1戸籍地</vt:lpstr>
      <vt:lpstr>経費支弁者1氏名</vt:lpstr>
      <vt:lpstr>経費支弁者1職位</vt:lpstr>
      <vt:lpstr>経費支弁者1続柄</vt:lpstr>
      <vt:lpstr>経費支弁者2勤務先所在地</vt:lpstr>
      <vt:lpstr>経費支弁者2勤務先電話</vt:lpstr>
      <vt:lpstr>経費支弁者2勤務先名</vt:lpstr>
      <vt:lpstr>経費支弁者2携帯</vt:lpstr>
      <vt:lpstr>経費支弁者2現住所</vt:lpstr>
      <vt:lpstr>経費支弁者2戸籍地</vt:lpstr>
      <vt:lpstr>経費支弁者2氏名</vt:lpstr>
      <vt:lpstr>経費支弁者2職位</vt:lpstr>
      <vt:lpstr>経費支弁者2続柄</vt:lpstr>
      <vt:lpstr>申請年</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zhangqiang</dc:creator>
  <cp:lastModifiedBy>ZHAHGQIANG-PC</cp:lastModifiedBy>
  <cp:lastPrinted>2020-12-14T02:28:30Z</cp:lastPrinted>
  <dcterms:created xsi:type="dcterms:W3CDTF">2018-06-08T06:55:38Z</dcterms:created>
  <dcterms:modified xsi:type="dcterms:W3CDTF">2022-04-14T03:28:14Z</dcterms:modified>
</cp:coreProperties>
</file>